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HP\Desktop\"/>
    </mc:Choice>
  </mc:AlternateContent>
  <bookViews>
    <workbookView xWindow="0" yWindow="0" windowWidth="28800" windowHeight="12015" firstSheet="19" activeTab="23"/>
  </bookViews>
  <sheets>
    <sheet name="(49)1-шакл" sheetId="5" r:id="rId1"/>
    <sheet name="(49)2-шакл" sheetId="6" r:id="rId2"/>
    <sheet name="(49)3-шакл" sheetId="7" r:id="rId3"/>
    <sheet name="(50)1-шакл" sheetId="1" r:id="rId4"/>
    <sheet name="(50)2-шакл" sheetId="3" r:id="rId5"/>
    <sheet name="(50)3-шакл" sheetId="4" r:id="rId6"/>
    <sheet name="(52)1-шакл" sheetId="12" r:id="rId7"/>
    <sheet name="(53)1-шакл" sheetId="8" r:id="rId8"/>
    <sheet name="(54)1-илова " sheetId="9" r:id="rId9"/>
    <sheet name="(54)13-илова" sheetId="10" r:id="rId10"/>
    <sheet name="(54)14-илова" sheetId="11" r:id="rId11"/>
    <sheet name="2022й 1рес ички" sheetId="14" r:id="rId12"/>
    <sheet name="2022 3чорак респ таш" sheetId="15" r:id="rId13"/>
    <sheet name="2022й 1рес ички (2)" sheetId="16" r:id="rId14"/>
    <sheet name="2022й 4чорак рес ички (3)" sheetId="17" r:id="rId15"/>
    <sheet name="1 чорак Ташки 2025й (4)" sheetId="34" r:id="rId16"/>
    <sheet name="1 чорак Ички 2025й (4)" sheetId="35" r:id="rId17"/>
    <sheet name="2 чорак Ташки 2025й (5)" sheetId="36" r:id="rId18"/>
    <sheet name="2 чорак Ички 2025й (5)" sheetId="38" r:id="rId19"/>
    <sheet name="3 чорак Ташки 2025й (6)" sheetId="39" r:id="rId20"/>
    <sheet name="3 чорак Ички 2025й (6)" sheetId="40" r:id="rId21"/>
    <sheet name="4 чорак Ташки 2025й (7)" sheetId="41" r:id="rId22"/>
    <sheet name="4 чорак Ички 2025й (7)" sheetId="42" r:id="rId23"/>
    <sheet name="2-chorak - Tashqi" sheetId="43" r:id="rId24"/>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O33" i="43" l="1"/>
  <c r="O50" i="43"/>
  <c r="K12" i="3" l="1"/>
  <c r="I12" i="3"/>
  <c r="I20" i="1"/>
  <c r="H20" i="1" s="1"/>
  <c r="I27" i="1"/>
  <c r="H27" i="1" s="1"/>
  <c r="I17" i="1"/>
  <c r="H17" i="1" s="1"/>
  <c r="I30" i="1"/>
  <c r="H30" i="1" s="1"/>
  <c r="K24" i="1"/>
  <c r="I24" i="1"/>
  <c r="I22" i="1"/>
  <c r="H22" i="1" s="1"/>
  <c r="I28" i="1"/>
  <c r="H28" i="1" s="1"/>
  <c r="I21" i="1"/>
  <c r="H21" i="1" s="1"/>
  <c r="H32" i="1"/>
  <c r="K16" i="1"/>
  <c r="I16" i="1"/>
  <c r="K26" i="1"/>
  <c r="I26" i="1"/>
  <c r="K19" i="1"/>
  <c r="I19" i="1"/>
  <c r="I14" i="1"/>
  <c r="H14" i="1" s="1"/>
  <c r="I13" i="1"/>
  <c r="I23" i="1"/>
  <c r="H23" i="1" s="1"/>
  <c r="H12" i="3" l="1"/>
  <c r="H26" i="1"/>
  <c r="H24" i="1"/>
  <c r="H13" i="1"/>
  <c r="H15" i="1"/>
  <c r="H16" i="1"/>
  <c r="I18" i="1"/>
  <c r="H18" i="1" s="1"/>
  <c r="I31" i="1"/>
  <c r="H31" i="1" s="1"/>
  <c r="H25" i="1"/>
  <c r="H29" i="1"/>
  <c r="H12" i="1"/>
  <c r="H11" i="1"/>
  <c r="H19" i="1" l="1"/>
  <c r="F754" i="11" l="1"/>
  <c r="F731" i="11"/>
  <c r="F660" i="11"/>
  <c r="F637" i="11"/>
  <c r="F613" i="11"/>
  <c r="F518" i="11"/>
  <c r="F493" i="11"/>
  <c r="F494" i="11" s="1"/>
  <c r="F423" i="11"/>
  <c r="F399" i="11"/>
  <c r="F348" i="11"/>
  <c r="F325" i="11"/>
  <c r="F301" i="11"/>
  <c r="F278" i="11"/>
  <c r="F256" i="11"/>
  <c r="F233" i="11"/>
  <c r="F210" i="11"/>
  <c r="F164" i="11"/>
  <c r="F141" i="11"/>
  <c r="F118" i="11"/>
  <c r="F96" i="11"/>
  <c r="F48" i="11"/>
  <c r="F24" i="11"/>
  <c r="C48" i="9" l="1"/>
  <c r="C47" i="9"/>
  <c r="C46" i="9"/>
  <c r="C45" i="9"/>
  <c r="C44" i="9"/>
  <c r="C43" i="9"/>
  <c r="C42" i="9"/>
  <c r="C41" i="9"/>
  <c r="C40" i="9"/>
  <c r="C39" i="9"/>
  <c r="C38" i="9"/>
  <c r="C37" i="9"/>
  <c r="C36" i="9"/>
  <c r="C35" i="9"/>
  <c r="C34" i="9"/>
  <c r="C33" i="9"/>
  <c r="C32" i="9"/>
  <c r="F31" i="9"/>
  <c r="D31" i="9"/>
  <c r="C30" i="9"/>
  <c r="C29" i="9"/>
  <c r="C28" i="9"/>
  <c r="C27" i="9"/>
  <c r="E26" i="9"/>
  <c r="D26" i="9"/>
  <c r="C25" i="9"/>
  <c r="C24" i="9"/>
  <c r="C23" i="9"/>
  <c r="C22" i="9"/>
  <c r="C21" i="9"/>
  <c r="F20" i="9"/>
  <c r="E20" i="9"/>
  <c r="D20" i="9"/>
  <c r="C19" i="9"/>
  <c r="C18" i="9"/>
  <c r="C17" i="9"/>
  <c r="C16" i="9"/>
  <c r="C15" i="9"/>
  <c r="C14" i="9"/>
  <c r="C13" i="9"/>
  <c r="C12" i="9"/>
  <c r="C11" i="9"/>
  <c r="C10" i="9"/>
  <c r="C26" i="9" l="1"/>
  <c r="E49" i="9"/>
  <c r="C20" i="9"/>
  <c r="D49" i="9"/>
  <c r="F49" i="9"/>
  <c r="C31" i="9"/>
  <c r="I15" i="7"/>
  <c r="H15" i="7"/>
  <c r="G15" i="7"/>
  <c r="F15" i="7"/>
  <c r="E15" i="7"/>
  <c r="D15" i="7"/>
  <c r="C11" i="7"/>
  <c r="C15" i="7" s="1"/>
  <c r="I15" i="6"/>
  <c r="H15" i="6"/>
  <c r="G15" i="6"/>
  <c r="F15" i="6"/>
  <c r="E15" i="6"/>
  <c r="D15" i="6"/>
  <c r="C11" i="6"/>
  <c r="C15" i="6" s="1"/>
  <c r="H17" i="5"/>
  <c r="G17" i="5"/>
  <c r="E17" i="5"/>
  <c r="C17" i="5"/>
  <c r="F11" i="5"/>
  <c r="F17" i="5" s="1"/>
  <c r="D11" i="5"/>
  <c r="D17" i="5" s="1"/>
  <c r="C49" i="9" l="1"/>
</calcChain>
</file>

<file path=xl/sharedStrings.xml><?xml version="1.0" encoding="utf-8"?>
<sst xmlns="http://schemas.openxmlformats.org/spreadsheetml/2006/main" count="6194" uniqueCount="2077">
  <si>
    <t>№</t>
  </si>
  <si>
    <t xml:space="preserve">Мансабдор шахснинг 
исм фамилияси </t>
  </si>
  <si>
    <t>Хизмат сафари мақсади</t>
  </si>
  <si>
    <t xml:space="preserve">Жами 
харажатлар </t>
  </si>
  <si>
    <t>Шундан:</t>
  </si>
  <si>
    <t>Хизмат 
сафари манзили</t>
  </si>
  <si>
    <t xml:space="preserve">Транспорт 
харажатлари </t>
  </si>
  <si>
    <t xml:space="preserve">Кунли харажатлар </t>
  </si>
  <si>
    <t xml:space="preserve">Мехмонхон харажатлари </t>
  </si>
  <si>
    <t xml:space="preserve">Бошқа харажатлар </t>
  </si>
  <si>
    <t>Буйруқ рақами куни</t>
  </si>
  <si>
    <t xml:space="preserve">Лавозими </t>
  </si>
  <si>
    <t xml:space="preserve">Хизмат сафари муддати </t>
  </si>
  <si>
    <t>минг сўм</t>
  </si>
  <si>
    <t xml:space="preserve">Ўзбекистон Республикаси адлия вазирининг  </t>
  </si>
  <si>
    <t xml:space="preserve">МАЪЛУМОТ </t>
  </si>
  <si>
    <t>Изоҳ</t>
  </si>
  <si>
    <t xml:space="preserve">Хорижий давлатнинг номи </t>
  </si>
  <si>
    <t xml:space="preserve">Хориждан келган мехмоннинг исм фамилияси </t>
  </si>
  <si>
    <t xml:space="preserve">нонушта </t>
  </si>
  <si>
    <t xml:space="preserve">тушлик </t>
  </si>
  <si>
    <t xml:space="preserve">кечки овқат </t>
  </si>
  <si>
    <t xml:space="preserve">2021 йил 6 июлдаги 203-ум-сон буйруғининг 1-иловасининг </t>
  </si>
  <si>
    <t xml:space="preserve">Тушумлар номи </t>
  </si>
  <si>
    <t xml:space="preserve">2021 йил                        2-чорак давомида тушган 
тушумлар </t>
  </si>
  <si>
    <t xml:space="preserve">Шундан: </t>
  </si>
  <si>
    <t xml:space="preserve">Бюджетдан ташқари адлия органлари ва муассасаларини  ривожлантириш жамғармасига </t>
  </si>
  <si>
    <t>Адлия вазирлиги маҳсус ҳисоб рақамига</t>
  </si>
  <si>
    <t>хусусий амалиёт билан шуғулланувчи нотариусларнинг банкдаги ҳисоб варағига</t>
  </si>
  <si>
    <t>Ваколатли органларнинг маҳсус ҳисоб рақамига</t>
  </si>
  <si>
    <t xml:space="preserve">Нотариал идоралар томонидан ундирилган давлат божи тушуми </t>
  </si>
  <si>
    <t>Нотариил идоралар томонидан ундирилган  герб йиғими тушуми</t>
  </si>
  <si>
    <t xml:space="preserve">Нодавлат нотижорат ташкилотларини рўйхатдан ўтказиш ва қайта рўйхатдан ўтказиш тўланадиган давлат божи тўлови </t>
  </si>
  <si>
    <t>Юридик шахслар бирлашмаларини давлат рўйҳатидан ўтказиш учун тўланадиган йиғим</t>
  </si>
  <si>
    <t xml:space="preserve">Банк депозит фоизи </t>
  </si>
  <si>
    <t xml:space="preserve">Жами тушумлар </t>
  </si>
  <si>
    <t xml:space="preserve">49-бандини ижроси юзасидан 1-шакл </t>
  </si>
  <si>
    <t xml:space="preserve">2021 йил 2-чорак давомида Адлия вазирлиги марказий аппарати тушумлари (даромадлари) тўғрисида </t>
  </si>
  <si>
    <t xml:space="preserve">1-ИЛОВА </t>
  </si>
  <si>
    <t>МАЪЛУМОТ</t>
  </si>
  <si>
    <t>Т/р</t>
  </si>
  <si>
    <t>Ўз тасарруфидаги бюджет ташкилотларининг номланиши</t>
  </si>
  <si>
    <t>Ҳисобот даври мобайнида бюджетдан ажратилаётган маблағлар суммаси</t>
  </si>
  <si>
    <t>жами</t>
  </si>
  <si>
    <t>шундан:</t>
  </si>
  <si>
    <t>иш ҳақи ва унга тенглаштирувчи тўловлар миқдори (режа)</t>
  </si>
  <si>
    <t>Касса харажатлари       (2 чорак)</t>
  </si>
  <si>
    <t>ягона ижтимоий солиқ (режа)</t>
  </si>
  <si>
    <t>бошқа жорий харажатлар (режа)</t>
  </si>
  <si>
    <t>объектларни лойиҳалаштириш, қуриш, (реконструкция қилиш) ва таъмирлаш ишлари учун капитал қўйилмалар</t>
  </si>
  <si>
    <t>1.</t>
  </si>
  <si>
    <t>Марказий аппарат</t>
  </si>
  <si>
    <t>2.</t>
  </si>
  <si>
    <t>3.</t>
  </si>
  <si>
    <t>...</t>
  </si>
  <si>
    <t>Жами</t>
  </si>
  <si>
    <t xml:space="preserve">49-бандини ижроси юзасидан 2-шакл </t>
  </si>
  <si>
    <t xml:space="preserve">Давлат 
бюджетига  </t>
  </si>
  <si>
    <t xml:space="preserve">49-бандини ижроси юзасидан 3-шакл </t>
  </si>
  <si>
    <t xml:space="preserve">Назорат объекти номи </t>
  </si>
  <si>
    <t>Назорат тадбирининг мақсади</t>
  </si>
  <si>
    <t xml:space="preserve">Муддати </t>
  </si>
  <si>
    <t>Назорат ўтказган давлат хизматчисининг лавозими</t>
  </si>
  <si>
    <t>Назорат ўтказган давлат хизматчисининг ФИШ</t>
  </si>
  <si>
    <t>2021 йил II-чорак мабойнида  Адлия вазирлигида Ҳисоб палатаси, Молия вазирлиги, назорат қилувчи органлари ўтказилган тафтиш ва текширув тўғрисидаги маълумотлар мавжуд эмаслиги маълум қилинади.</t>
  </si>
  <si>
    <t>2021 йил 2-чорак давомида Адлия вазирлигида Ҳисоб палатаси, Молия вазирлиги, назорат қилувчи 
органлари томонидан ўтказилган назорат тадбирлари юзасидаги</t>
  </si>
  <si>
    <t>53-бандини ижроси юзасидан 1-шакл</t>
  </si>
  <si>
    <t xml:space="preserve">минг сўмда </t>
  </si>
  <si>
    <t>(минг сўмда)</t>
  </si>
  <si>
    <t>иш ҳақи ва унга тенглаштирувчи тўловлар миқдори</t>
  </si>
  <si>
    <t>ягона ижтимоий солиқ</t>
  </si>
  <si>
    <t>бошқа жорий харажатлар</t>
  </si>
  <si>
    <t>Андижан вилоят Адлия бошқармаси</t>
  </si>
  <si>
    <t>Бухоро вилоят Адлия бошқармаси</t>
  </si>
  <si>
    <t>Жиззах вилоят Адлия бошқармаси</t>
  </si>
  <si>
    <t>Қашқадарё вилоят Адлия бошқармаси</t>
  </si>
  <si>
    <t>Сурхондарё вилоят Адлия бошқармаси</t>
  </si>
  <si>
    <t>Сирдарё вилоят Адлия бошқармаси</t>
  </si>
  <si>
    <t>Наманган вилоят Адлия бошқармаси</t>
  </si>
  <si>
    <t>Самарқанд вилоят Адлия бошқармаси</t>
  </si>
  <si>
    <t>Фарғона вилоят Адлия бошқармаси</t>
  </si>
  <si>
    <t>Қорақолпоғистон Репсубликаси  Адлия вазирлиги</t>
  </si>
  <si>
    <t>Навоий вилоят Адлия бошқармаси</t>
  </si>
  <si>
    <t>Тошкент шаҳар Адлия бошқармаси</t>
  </si>
  <si>
    <t>Тошкент вилоят Адлия бошқармаси</t>
  </si>
  <si>
    <t>Хоразм вилоят Адлия бошқармаси</t>
  </si>
  <si>
    <t>“Адолат” миллий ҳуқуқий ахборот маркази давлат муассасаси</t>
  </si>
  <si>
    <t>Адлия органлари ва муассасаларида ахборот-коммуникация технологияларини ривожлантириш маркази</t>
  </si>
  <si>
    <t>Интеллектуал мулк агентлиги</t>
  </si>
  <si>
    <t>Юристлар малакасини ошириш марказининг</t>
  </si>
  <si>
    <t>Х.Сулаймонова номидаги Республига суд экспертизаси маркази</t>
  </si>
  <si>
    <t>Ҳуқуқий сиёсат тадқиқот институти</t>
  </si>
  <si>
    <t>Адлия вазирлиги марказий аппарати</t>
  </si>
  <si>
    <t>Тошкент давлат юридик университети</t>
  </si>
  <si>
    <t>Тошкент давлат юридик университети ҳузуридаги ихтисослаштирилган филиали</t>
  </si>
  <si>
    <t>Тошкент давлат юридик университети хузуридаги юридик кадрларни професионал ўқитиш марказин</t>
  </si>
  <si>
    <t>Тошкент давлат юридик университети кошидаги академик лицейи</t>
  </si>
  <si>
    <t>Андижан вилояти юридик техникуми</t>
  </si>
  <si>
    <t>Бухоро вилояти юридик техникуми</t>
  </si>
  <si>
    <t>Жиззах вилояти юридик техникуми</t>
  </si>
  <si>
    <t>Қашқадарё вилояти юридик техникуми</t>
  </si>
  <si>
    <t>Сурхондарё вилояти юридик техникуми</t>
  </si>
  <si>
    <t>Сирдарё вилояти юридик техникуми</t>
  </si>
  <si>
    <t>Наманган вилояти юридик техникуми</t>
  </si>
  <si>
    <t>Самарқанд вилояти юридик техникуми</t>
  </si>
  <si>
    <t>Фарғона вилояти юридик техникуми</t>
  </si>
  <si>
    <t>Қорақолпоғистон Репсубликаси  юридик техникуми</t>
  </si>
  <si>
    <t>Навоий вилояти юридик техникуми</t>
  </si>
  <si>
    <t>Тошкент шаҳар юридик техникуми</t>
  </si>
  <si>
    <t>Тошкент вилояти юридик техникуми</t>
  </si>
  <si>
    <t>Хоразм вилояти юридик техникуми</t>
  </si>
  <si>
    <t xml:space="preserve">Бюджет жараёнининг очиқлигини таъминлаш мақсадида расмий веб-сайтларда маълумотларни жойлаштириш тартиби тўғрисидаги низомга ва </t>
  </si>
  <si>
    <t xml:space="preserve">2021 йил 2-чорак давомида Адлия вазирлиги томонидан хорижий мехмонларни кутиб олиш билан боғлиқ харажатлар амалга оширилмаганлиги маълум қилинади. 
</t>
  </si>
  <si>
    <t xml:space="preserve">50-бандини ижроси юзасидан 1-шакл </t>
  </si>
  <si>
    <t xml:space="preserve">50-бандини ижроси юзасидан 2-шакл </t>
  </si>
  <si>
    <t>50-бандини ижроси юзасидан 3-шакл</t>
  </si>
  <si>
    <r>
      <t xml:space="preserve">Нотариал идоралар томонидан ундириладиган "Кўчмас мулк билан боғлик битимларни гербли бланкаларда нотариал тартибда тасдиқланганлиги учун (базавий ҳисоблаш миқдори бўйича) </t>
    </r>
    <r>
      <rPr>
        <b/>
        <sz val="14"/>
        <rFont val="Times New Roman"/>
        <family val="1"/>
        <charset val="204"/>
      </rPr>
      <t>10 фоизи</t>
    </r>
    <r>
      <rPr>
        <sz val="14"/>
        <rFont val="Times New Roman"/>
        <family val="1"/>
        <charset val="204"/>
      </rPr>
      <t xml:space="preserve"> миқдоридаги герб йиғими" </t>
    </r>
  </si>
  <si>
    <r>
      <t xml:space="preserve">Марказий банк томонидан мулк тақиқланмаганлиги ва (ёки) хатланмаганлиги тўғрисидаги маълумотларни Адлия вазирлигининг “Нотариус” автоматлаштирилган ахборот тизими орқали текширганлик учун ҳар бир маълумотнома учун (базавий ҳисоблаш миқдори бўйича) ундириладиган йиғимнинг  </t>
    </r>
    <r>
      <rPr>
        <b/>
        <sz val="14"/>
        <rFont val="Times New Roman"/>
        <family val="1"/>
        <charset val="204"/>
      </rPr>
      <t xml:space="preserve">10 фоизи </t>
    </r>
  </si>
  <si>
    <t xml:space="preserve">2021 йил 2-чорак давомида Адлия вазирлиги марказий аппарати ходимларининг республика  ичидаги 
хизмат сафарлари бўйича амалга оширган харажатлари тўғрисида </t>
  </si>
  <si>
    <t xml:space="preserve">2021 йил 2-чорак давомида Адлия вазирлиги марказий аппарати ходимларининг республика  
ташқарисидаги хизмат сафарлари бўйича амалга оширган харажатлари тўғрисида </t>
  </si>
  <si>
    <t xml:space="preserve">2021 йил 2-чорак давомида Адлия вазирлиги томонидан хорижий мехмонларни 
кутиб олиш билан боғлиқ амалга оширган харажатлар тўғрисида </t>
  </si>
  <si>
    <t>2021 йил 2-чорак давомида Адлия органлари ва муассасаларида бюджетдан ажратилган маблағларнинг чегараланган миқдорининг ўз тасарруфидаги бюджет ташкилотлари кесимида тақсимоти тўғрисида</t>
  </si>
  <si>
    <t xml:space="preserve">Бюджет жараёнининг очиқлигини таъминлаш мақсадида расмий веб-сайтларда маълумотларни жойлаштириш тартиби 
тўғрисидаги низомга </t>
  </si>
  <si>
    <t>13-ИЛОВА</t>
  </si>
  <si>
    <t>2021 йилда Ўзбекистон Республикасининг Давлат молиявий назорат 
органлари томонидан ўтказилган назорат тадбирлари юзасидаги</t>
  </si>
  <si>
    <t>РЕЖАСИ*</t>
  </si>
  <si>
    <t>Назорат тадбирлари мазмуни</t>
  </si>
  <si>
    <t>Ўтказиш санаси</t>
  </si>
  <si>
    <t>Объектлар номи</t>
  </si>
  <si>
    <t>* Ҳар чорак якунлари бўйича ўтказилган назорат тадбирлари натижалари юзасидан вазирликлар ва 
ҳудудлар кесимида маълумот тақдим этилади.</t>
  </si>
  <si>
    <t>14-ИЛОВА</t>
  </si>
  <si>
    <t>МАЪЛУМОТЛАР</t>
  </si>
  <si>
    <t>Кредитлар бўйича:</t>
  </si>
  <si>
    <t>Кредит олувчилар номи</t>
  </si>
  <si>
    <t>СТИР</t>
  </si>
  <si>
    <t>Жойлашган ҳудуд (вилоят, туман (шаҳар)</t>
  </si>
  <si>
    <t xml:space="preserve">Маблағ ажратилишидан кўзланган мақсад </t>
  </si>
  <si>
    <t>Ажратилган маблағ</t>
  </si>
  <si>
    <t>Ажратилиши тартиби</t>
  </si>
  <si>
    <t>Ажратилган кредит маблағларининг қайтарилиши</t>
  </si>
  <si>
    <t>(минг сўм)</t>
  </si>
  <si>
    <t>Фоиз ставкаси</t>
  </si>
  <si>
    <t>Сўндирилиши муддати</t>
  </si>
  <si>
    <t>Асосий қарз</t>
  </si>
  <si>
    <t>Фоиз тўловлари</t>
  </si>
  <si>
    <t>Жарима ва пенялар</t>
  </si>
  <si>
    <t>х</t>
  </si>
  <si>
    <t>Субсидиялар бўйича:</t>
  </si>
  <si>
    <t>Субсидия олувчилар номи</t>
  </si>
  <si>
    <t>Ажратилган маблағ (минг сўм)</t>
  </si>
  <si>
    <t>Маблағ ажратилиши юзасидан асословчи ҳужжат номи ва санаси</t>
  </si>
  <si>
    <t>Депозитлар бўйича</t>
  </si>
  <si>
    <t>Депозит жойлаштирилган банк номи</t>
  </si>
  <si>
    <t>Муддати                  (кун)</t>
  </si>
  <si>
    <t>Фоизи</t>
  </si>
  <si>
    <t>Жойлаштирилган маблағ (минг сўм)</t>
  </si>
  <si>
    <t>Шартнома рақами ва санаси</t>
  </si>
  <si>
    <t>ГК "Халк банк"</t>
  </si>
  <si>
    <t>АТБ Қишлоқ қурилиш банк</t>
  </si>
  <si>
    <t xml:space="preserve">206916313
</t>
  </si>
  <si>
    <t>15.01.2021 йил ВТ184-сон шартнома</t>
  </si>
  <si>
    <t>АТБ Агро банк</t>
  </si>
  <si>
    <t>20.10.2020 йил 385-сон шартнома</t>
  </si>
  <si>
    <t xml:space="preserve"> ОАТБ Ҳамкор банк Тошкент бош офиси</t>
  </si>
  <si>
    <t>2021 йил 25майдаги ВТ397-сон шартнома</t>
  </si>
  <si>
    <t>Акциядолик тижорат банки "Асакабанк"</t>
  </si>
  <si>
    <t xml:space="preserve">201589828
</t>
  </si>
  <si>
    <t>2021 йил 4 февралдаги ВТ116-сон шартнома</t>
  </si>
  <si>
    <t>Чет эл капитали иштирокидаги "Hamkorbank" акциядорлик
тижорат банки</t>
  </si>
  <si>
    <t xml:space="preserve">200242936
</t>
  </si>
  <si>
    <t>2021 йил 24 майдаги ВТ381-сон шартнома</t>
  </si>
  <si>
    <t>"Туркистон" хусусий акциядорлик тижорат банки</t>
  </si>
  <si>
    <t xml:space="preserve">202521935
</t>
  </si>
  <si>
    <t>2021 йил 11 июндаги ВТ639-сонли шартнома</t>
  </si>
  <si>
    <t>2021 йил 15 мартдаги ВТ185-сон шартнома</t>
  </si>
  <si>
    <t>ОА ИКБ Ипак йули</t>
  </si>
  <si>
    <t xml:space="preserve">200542744
</t>
  </si>
  <si>
    <t>2021 йил 1 апрелдаги ВТ201-сон шартнома</t>
  </si>
  <si>
    <t>"Туркистон" хусусий акциядорлик
тижорат банки</t>
  </si>
  <si>
    <t xml:space="preserve">2021 й 4-июн ВТ512-сон Депозит шарт-сига асосан  </t>
  </si>
  <si>
    <t>2021 йил 9 июндаги ВТ555-сон шартнома</t>
  </si>
  <si>
    <t xml:space="preserve">Тошкент ш.,Кишлок-Курилиш ОАТБ бош амал. бошкармаси  </t>
  </si>
  <si>
    <t>2021 йил 26 МАРТдаги No ВТ192-сон шартнома</t>
  </si>
  <si>
    <t xml:space="preserve"> ОАТБ Хамкор банки бош офиси</t>
  </si>
  <si>
    <t>2021 йил 3 июндаги ВТ488-сон шартнома</t>
  </si>
  <si>
    <t>2021 йил 3 июндаги ВТ489-сон шартнома</t>
  </si>
  <si>
    <t>"Асакабанк" АЖ</t>
  </si>
  <si>
    <t>2021 йил 10 мартдаги 8-сон шартнома</t>
  </si>
  <si>
    <t>2021 йил 29 январдаги ВТ110-сон шартнома</t>
  </si>
  <si>
    <t>2021 йил 03 февралдаги ВТ114-сон шартнома</t>
  </si>
  <si>
    <t>АТБ Микрокредитбанк</t>
  </si>
  <si>
    <t xml:space="preserve">200547792
</t>
  </si>
  <si>
    <t>2021 йил 12 февралдаги ВТ136-сон шартнома</t>
  </si>
  <si>
    <t>АТ "Халқ банки"</t>
  </si>
  <si>
    <t>2021 йил 19 февралдаги ВТ151-сон шартнома</t>
  </si>
  <si>
    <t>2021 йил 02 мартдаги ВТ159-сон шартнома</t>
  </si>
  <si>
    <t>2021 йил 10 мартдаги ВТ178-сон шартнома</t>
  </si>
  <si>
    <t>DAT BANKI ASAKA AJ</t>
  </si>
  <si>
    <t>BT130  10.02.2021 йил</t>
  </si>
  <si>
    <t>Ташкентский филиал АКБ "Универсалбанка"</t>
  </si>
  <si>
    <t xml:space="preserve">10.02.2021 й.   №01/2021-28  </t>
  </si>
  <si>
    <t>ЧАКБ "Туркистон"</t>
  </si>
  <si>
    <t>10.02.2021 №11-16/10 шартнома ва 11.03.2021 №1 қўшимча келишув</t>
  </si>
  <si>
    <t>АТБ Микрокредитбанк Бош офиси</t>
  </si>
  <si>
    <t>2021 йил 12 февралдаги 1-сон шартнома</t>
  </si>
  <si>
    <t>АТБ Алоқа банк</t>
  </si>
  <si>
    <t xml:space="preserve">200829053
</t>
  </si>
  <si>
    <t>500000 $</t>
  </si>
  <si>
    <t>2019 йил 27 сентябрдаги 19/ИП-01919/ИП-019-сон шартнома</t>
  </si>
  <si>
    <t>йук</t>
  </si>
  <si>
    <t>Жойлаштирилган маблағ ( vbyu сўмда)</t>
  </si>
  <si>
    <t>Ўзбекистон Республикаси акциядорлик тижорат Қишлоқ қурилиш банк</t>
  </si>
  <si>
    <t>2021 йил 10 февралдаги ВТ129-сон шартнома</t>
  </si>
  <si>
    <t>Ўзбекистон Республикаси акциядорлик тижорат Халқ банки</t>
  </si>
  <si>
    <t>2021 йил 19 январдаги ВТ76-сон шартнома</t>
  </si>
  <si>
    <t>Чет эл капитали иштирокидаги "Hamkorbank" акциядорлик тижорат банки</t>
  </si>
  <si>
    <t>2021 йил 15 июндаги ВТ682-сон шартнома</t>
  </si>
  <si>
    <t xml:space="preserve"> Акциядорлик тижорат банки "Агробанк" Бош офиси</t>
  </si>
  <si>
    <t>2021 йил 05 апрелдаги ВТ203-сон шартнома</t>
  </si>
  <si>
    <t>2021 йил 6 майдаги ВТ259-сон шартнома</t>
  </si>
  <si>
    <t>Асакабанк АЖ</t>
  </si>
  <si>
    <t>2021 йил 23 мартдаги ВТ190-сон шартнома</t>
  </si>
  <si>
    <t xml:space="preserve">Инвестиция лойиҳалари тўғрисида </t>
  </si>
  <si>
    <t xml:space="preserve">Инвестиция лойиҳаси номи </t>
  </si>
  <si>
    <t>Инвестиция лойиҳасининг мақсади</t>
  </si>
  <si>
    <t xml:space="preserve">Ажратилган санаси </t>
  </si>
  <si>
    <t xml:space="preserve">Суммаси </t>
  </si>
  <si>
    <t xml:space="preserve">52-бандини ижроси юзасидан 1-шакл </t>
  </si>
  <si>
    <t>2021 йил II-чорак давомида Адлия вазирлиги томонидан инвестиция лойиҳаси киртилмаганлиги маълум қилинади.</t>
  </si>
  <si>
    <t>2021 йил 2-чорак давомида Адлия вазирлиги Марказий аппаратига бюджетдан ажратилган маблағларнинг чегараланган миқдори  тўғрисида</t>
  </si>
  <si>
    <t>2021 йил 2-чорак давомида Адлия вазирлиги Марказий аппаратига бюджетдан ташқари ажратилган маблағларнинг чегараланган миқдори  тўғрисида</t>
  </si>
  <si>
    <t>2021 йил 2-чорак давомида Адлия вазирлиги Марказий аппаратига Давлат мақсадли жамғармалардан ажратилган 
субсидиялар, кредитлар ҳамда тижорат банкларига жойлаштирилган депозитлар тўғрисидаги</t>
  </si>
  <si>
    <t>18.03.2021 йил 2-чорак давомидаги №ВТ187-сонли шартнома</t>
  </si>
  <si>
    <t>2021 йил 2-чорак давомида Қорақалпоғистон Республикаси Адлия вазирлигига Давлат мақсадли жамғармалардан ажратилган 
субсидиялар, кредитлар ҳамда тижорат банкларига жойлаштирилган депозитлар тўғрисидаги</t>
  </si>
  <si>
    <t>2021 йил 2-чорак давомида Андижон вилоят адлия бошқармаси Давлат мақсадли жамғармалардан ажратилган 
субсидиялар, кредитлар ҳамда тижорат банкларига жойлаштирилган депозитлар тўғрисидаги</t>
  </si>
  <si>
    <t>2021 йил 2-чорак давомида Бухоро вилоят адлия бошқармаси жамғармалардан ажратилган 
субсидиялар, кредитлар ҳамда тижорат банкларига жойлаштирилган депозитлар тўғрисидаги</t>
  </si>
  <si>
    <t>2021 йил 2-чорак давомида: Жиззах вилоят адлия бошқармаси жамғармалардан ажратилган 
субсидиялар, кредитлар ҳамда тижорат банкларига жойлаштирилган депозитлар тўғрисидаги</t>
  </si>
  <si>
    <t>2021 йил 2-чорак давомида Қашқадарё вилояти адлия бошқармасига Давлат мақсадли жамғармалардан ажратилган 
субсидиялар, кредитлар ҳамда тижорат банкларига жойлаштирилган депозитлар тўғрисидаги</t>
  </si>
  <si>
    <t>2021 йил 2-чорак давомида Наманган вилоят адлия бошқармасининг Давлат мақсадли жамғармалардан ажратилган 
субсидиялар, кредитлар ҳамда тижорат банкларига жойлаштирилган депозитлар тўғрисидаги</t>
  </si>
  <si>
    <t>2021 йил 2-чорак давомида Самарқанд вилоят адлия бошқармасининг Давлат мақсадли жамғармалардан ажратилган 
субсидиялар, кредитлар ҳамда тижорат банкларига жойлаштирилган депозитлар тўғрисидаги</t>
  </si>
  <si>
    <t>2021 йил 2-чорак давомида Сурхондарё вилоят адлия бошқармасининг Давлат мақсадли жамғармалардан ажратилган 
субсидиялар, кредитлар ҳамда тижорат банкларига жойлаштирилган депозитлар тўғрисидаги</t>
  </si>
  <si>
    <t>2021 йил 2-чорак давомида Сирдарё вилоят адлия бошқармасининг Давлат мақсадли жамғармалардан ажратилган 
субсидиялар, кредитлар ҳамда тижорат банкларига жойлаштирилган депозитлар тўғрисидаги</t>
  </si>
  <si>
    <t>2021 йил 2-чорак давомида Тошкент шаҳар адлия бошқармаси Давлат мақсадли жамғармалардан ажратилган 
субсидиялар, кредитлар ҳамда тижорат банкларига жойлаштирилган депозитлар тўғрисидаги</t>
  </si>
  <si>
    <t>2021 йил 2-чорак давомида Тошкент вилоят адлия бошқармаси Давлат мақсадли жамғармалардан ажратилган 
субсидиялар, кредитлар ҳамда тижорат банкларига жойлаштирилган депозитлар тўғрисидаги</t>
  </si>
  <si>
    <t>2021 йил 2-чорак давомида Фарғона вилоят адлия бошқармасига Давлат мақсадли жамғармалардан ажратилган 
субсидиялар, кредитлар ҳамда тижорат банкларига жойлаштирилган депозитлар тўғрисидаги</t>
  </si>
  <si>
    <t>2021 йил 2-чорак давомида Хоразм вилоят адлия бошыармасига Давлат мақсадли жамғармалардан ажратилган 
субсидиялар, кредитлар ҳамда тижорат банкларига жойлаштирилган депозитлар тўғрисидаги</t>
  </si>
  <si>
    <t>2021 йил 2-чорак давомида Тошкент давлат юридик университетига Давлат мақсадли жамғармалардан ажратилган 
субсидиялар, кредитлар ҳамда тижорат банкларига жойлаштирилган депозитлар тўғрисидаги</t>
  </si>
  <si>
    <t>2021 йил 2-чорак давомида Юристлар малакасини ошириш марказига Давлат мақсадли жамғармалардан ажратилган 
субсидиялар, кредитлар ҳамда тижорат банкларига жойлаштирилган депозитлар тўғрисидаги</t>
  </si>
  <si>
    <t>2021 йил 2-чорак давомида Адлия вазирлиги ҳузуридаги Ҳуқуқий сиёсат тадқиқот институти томонидан Давлат мақсадли жамғармалардан ажратилган 
субсидиялар, кредитлар ҳамда тижорат банкларига жойлаштирилган депозитлар тўғрисидаги</t>
  </si>
  <si>
    <t>2021 йил 2-чорак давомида Х.Сулаймонова номидаги Суд экспертиза маркази  томонидан Давлат мақсадли жамғармалардан ажратилган 
субсидиялар, кредитлар ҳамда тижорат банкларига жойлаштирилган депозитлар тўғрисидаги</t>
  </si>
  <si>
    <t>2021 йил 2-чорак давомида "Адолат" миллий хуқуқий ахборот марказига Давлат мақсадли жамғармалардан ажратилган 
субсидиялар, кредитлар ҳамда тижорат банкларига жойлаштирилган депозитлар тўғрисидаги</t>
  </si>
  <si>
    <t>2021 йил 2-чорак давомида Адлия вазирлиги ҳузуридаги Интеллектуал мулк агентлигига Давлат мақсадли жамғармалардан ажратилган 
субсидиялар, кредитлар ҳамда тижорат банкларига жойлаштирилган депозитлар тўғрисидаги</t>
  </si>
  <si>
    <t>2021 йил 2-чорак давомида Кораколпогистон Республикаси  юридик  техникум  Давлат мақсадли жамғармалардан ажратилган 
субсидиялар, кредитлар ҳамда тижорат банкларига жойлаштирилган депозитлар тўғрисидаги</t>
  </si>
  <si>
    <t>2021 йил 2-чорак давомида Андижон вилояти юридик техникумига Давлат мақсадли жамғармалардан ажратилган 
субсидиялар, кредитлар ҳамда тижорат банкларига жойлаштирилган депозитлар тўғрисидаги</t>
  </si>
  <si>
    <t>2021 йил 2-чорак давомида Бухоро вилояти юридик техникумига Давлат мақсадли жамғармалардан ажратилган 
субсидиялар, кредитлар ҳамда тижорат банкларига жойлаштирилган депозитлар тўғрисидаги</t>
  </si>
  <si>
    <t>2021 йил 2-чорак давомида Жиззах вилояти юридик техникуми Давлат мақсадли жамғармалардан ажратилган 
субсидиялар, кредитлар ҳамда тижорат банкларига жойлаштирилган депозитлар тўғрисидаги</t>
  </si>
  <si>
    <t>2021 йил 2-чорак давомида Қашқадарё вилояти юридик техникуми Давлат мақсадли жамғармалардан ажратилган 
субсидиялар, кредитлар ҳамда тижорат банкларига жойлаштирилган депозитлар тўғрисидаги</t>
  </si>
  <si>
    <t>2021 йил 2-чорак давомида Навоий вилояти юридик техникуми Давлат мақсадли жамғармалардан ажратилган 
субсидиялар, кредитлар ҳамда тижорат банкларига жойлаштирилган депозитлар тўғрисидаги</t>
  </si>
  <si>
    <t>2021 йил 2-чорак давомида Наманган вилояти юридик техникумига Давлат мақсадли жамғармалардан ажратилган 
субсидиялар, кредитлар ҳамда тижорат банкларига жойлаштирилган депозитлар тўғрисидаги</t>
  </si>
  <si>
    <t>2021 йил 2-чорак давомида Самарқанд вилояти юридик техникумига Давлат мақсадли жамғармалардан ажратилган 
субсидиялар, кредитлар ҳамда тижорат банкларига жойлаштирилган депозитлар тўғрисидаги</t>
  </si>
  <si>
    <t>2021 йил 2-чорак давомида Сурхондарё вилояти юридик техникуминига Давлат мақсадли жамғармалардан ажратилган 
субсидиялар, кредитлар ҳамда тижорат банкларига жойлаштирилган депозитлар тўғрисидаги</t>
  </si>
  <si>
    <t>2021 йил 2-чорак давомида Сирдарё вилояти юридик техникумига Давлат мақсадли жамғармалардан ажратилган 
субсидиялар, кредитлар ҳамда тижорат банкларига жойлаштирилган депозитлар тўғрисидаги</t>
  </si>
  <si>
    <t>2021 йил 2-чорак давомида Тошкент шахар юридик техникумига Давлат мақсадли жамғармалардан ажратилган 
субсидиялар, кредитлар ҳамда тижорат банкларига жойлаштирилган депозитлар тўғрисидаги</t>
  </si>
  <si>
    <t>2021 йил 2-чорак давомида Тошкент вилоят юридик техникумига Давлат мақсадли жамғармалардан ажратилган 
субсидиялар, кредитлар ҳамда тижорат банкларига жойлаштирилган депозитлар тўғрисидаги</t>
  </si>
  <si>
    <t>2021 йил 2-чорак давомида Фаргона вилояти юридик техникумига Давлат мақсадли жамғармалардан ажратилган 
субсидиялар, кредитлар ҳамда тижорат банкларига жойлаштирилган депозитлар тўғрисидаги</t>
  </si>
  <si>
    <t>2021 йил 2-чорак давомида Хоразм вилояти юридик техникумига Давлат мақсадли жамғармалардан ажратилган 
субсидиялар, кредитлар ҳамда тижорат банкларига жойлаштирилган депозитлар тўғрисидаги</t>
  </si>
  <si>
    <t>2021 йил 2-чорак давомида Навоий вилоят адлия бошқармасига Давлат мақсадли жамғармалардан ажратилган 
субсидиялар, кредитлар ҳамда тижорат банкларига жойлаштирилган депозитлар тўғрисидаги</t>
  </si>
  <si>
    <t>2021 йил 2-чорак давомида "Адлия органлари ва муассасаларида ахборот-коммуникация технологияларини ривожлантириш маркази" ДМга Давлат мақсадли жамғармалардан ажратилган субсидиялар, кредитлар ҳамда тижорат банкларига жойлаштирилган депозитлар тўғрисидаги</t>
  </si>
  <si>
    <t>Якубов Айбек Бахрамович</t>
  </si>
  <si>
    <t>Хошимхонов А</t>
  </si>
  <si>
    <t xml:space="preserve">Авезов Д </t>
  </si>
  <si>
    <t>Садиков Махсуд</t>
  </si>
  <si>
    <t>Хакимов Рахим Расулжонович</t>
  </si>
  <si>
    <t>Исмоилов шухрат</t>
  </si>
  <si>
    <t>Абдукадиров Дониёр</t>
  </si>
  <si>
    <t>Бободустов Шахриддин</t>
  </si>
  <si>
    <t>Юсупов Нодирбек Абдужалилович</t>
  </si>
  <si>
    <t>Проректор</t>
  </si>
  <si>
    <t>05-25   14.05.2021</t>
  </si>
  <si>
    <t>17.05.2021-29.05.2021</t>
  </si>
  <si>
    <t>Ташкилотчиларнинг сайлов жараённи юзасидан малакасини ошириш максадида</t>
  </si>
  <si>
    <t>Халқаро хамкорлик бошқармаси бошлиғи</t>
  </si>
  <si>
    <t>05-27 24.05.2021</t>
  </si>
  <si>
    <t>26.05.2021-28.05.2021</t>
  </si>
  <si>
    <t>ректор</t>
  </si>
  <si>
    <t>05-27 24.05.2022</t>
  </si>
  <si>
    <t>26.05.2021-28.05.2022</t>
  </si>
  <si>
    <t>Ўзбекистон ва россия  олий таълим муассалари ректорларининг 3- минтакавий конференциясида катнашиш учун</t>
  </si>
  <si>
    <t>бош мутахассис</t>
  </si>
  <si>
    <t>05-26  18.05.2021</t>
  </si>
  <si>
    <t>18.05.2021 -19.05.2021</t>
  </si>
  <si>
    <t>Германиялик халкаро хамкорлик жамияти вакилининг ташрифи юзасидан</t>
  </si>
  <si>
    <t>ўқитувчи</t>
  </si>
  <si>
    <t>05-15  23.03.2021</t>
  </si>
  <si>
    <t>26.04.2021-29.04.2021</t>
  </si>
  <si>
    <t>бўлим бошлиги</t>
  </si>
  <si>
    <t>бошқарма бошлиғи</t>
  </si>
  <si>
    <t>05-15  23.03.2020</t>
  </si>
  <si>
    <t>26.04.2021-29.04.2020</t>
  </si>
  <si>
    <t>05-15  23.03.2022</t>
  </si>
  <si>
    <t>12.04.2021-21.04.2021</t>
  </si>
  <si>
    <t xml:space="preserve">Кунлик харажатлар </t>
  </si>
  <si>
    <t>05-29   31.05.2021</t>
  </si>
  <si>
    <t>07.06.2021-22.06.2021</t>
  </si>
  <si>
    <t>катта ўқитувчи</t>
  </si>
  <si>
    <t>05-31 11.06.2021</t>
  </si>
  <si>
    <t>14.06.2021-15.06.2021</t>
  </si>
  <si>
    <t>Фарғона вилояти</t>
  </si>
  <si>
    <t>Юридик техникум фаолиятини ўрганиш</t>
  </si>
  <si>
    <t>Гендер тенгликка эришиш стратегиясини хаётга татбиқ этишда хотин-қизларнинг роли мавзусидаги семинарга қатнашиш</t>
  </si>
  <si>
    <t>Мухамедов Адилбек</t>
  </si>
  <si>
    <t>Алимов Дилмурод</t>
  </si>
  <si>
    <t>Юридик техникумлар фаолиятини ўрганиш</t>
  </si>
  <si>
    <t>Мустафакулов Дилшод</t>
  </si>
  <si>
    <t>Кодиров Эшмухаммад</t>
  </si>
  <si>
    <t>Жиззах вилояти</t>
  </si>
  <si>
    <t>Қашқадарё вилояти</t>
  </si>
  <si>
    <t>Андижон, Наманган ва Фаргона вилоятлари</t>
  </si>
  <si>
    <t>Сирдарё вилояти</t>
  </si>
  <si>
    <t>Сурхандарё вилояти</t>
  </si>
  <si>
    <t>Кашкадарё вилояти</t>
  </si>
  <si>
    <t>Самарқанд, Навоий ва Бухоро вилоятлари</t>
  </si>
  <si>
    <t>Хайдарова Умида Пўлатовна</t>
  </si>
  <si>
    <t>05.04.2021-07.04.2021</t>
  </si>
  <si>
    <t>01.04.2021-03.04.2021</t>
  </si>
  <si>
    <t>Кафедра мудири</t>
  </si>
  <si>
    <t>Россия федерацияси, Санкт-Петербург шахри</t>
  </si>
  <si>
    <t>17.03.2021-31.03.2021</t>
  </si>
  <si>
    <t>05-13 16.03.2021</t>
  </si>
  <si>
    <t xml:space="preserve">Россия одил судлов университети билан тажриба алмашиш </t>
  </si>
  <si>
    <t>05-06 15.02.2021</t>
  </si>
  <si>
    <t>Андижон вилояти</t>
  </si>
  <si>
    <t>Маънавият ва маърифат йўналишида республика ишчи гуруҳ таркибида бўлган</t>
  </si>
  <si>
    <t xml:space="preserve">2022 йил 1-чорак давомида Тошкент давлат юридик университети ходимларининг республика ичидаги хизмат сафари бўйича амалга оширилган харажатлари тўғрисида </t>
  </si>
  <si>
    <t>Кудратиллаев Жахонгир Зокиржон ўғли</t>
  </si>
  <si>
    <t>16um 03.02.2022</t>
  </si>
  <si>
    <t>07.02.2022-09.02.2022</t>
  </si>
  <si>
    <t>4-боскич талабаларнинг 2021/2022 ўкув йили давомида битирув малакавий амалиётини ташкил етиш</t>
  </si>
  <si>
    <t>Мамараимова Гулрух Махмудовна</t>
  </si>
  <si>
    <t>Бухоро вилояти</t>
  </si>
  <si>
    <t>Кудратиллаев Хазратали Зокиржон ўғли</t>
  </si>
  <si>
    <t>Каримов Бобуржон Зокиржонович</t>
  </si>
  <si>
    <t>16 um 03.02.2022</t>
  </si>
  <si>
    <t>Мукумов Бобур Мелибой ўғли</t>
  </si>
  <si>
    <t>Конституциявий хукук кафедраси ўкитувчиси</t>
  </si>
  <si>
    <t>Фукаролик процессуал ва иктисодий процессуал хукуки кафедраси ўкитувчиси</t>
  </si>
  <si>
    <t>Жиноят процессуал хукуки кафедраси ўкитувчиси</t>
  </si>
  <si>
    <t>Криминалистика ва суд экспертизаси кафедраси ўкитувчиси</t>
  </si>
  <si>
    <t>Интеллектуал мулк хукуки кафедраси ўкитувчиси</t>
  </si>
  <si>
    <t>Мехнат хукуки кафедраси ўкитучиси</t>
  </si>
  <si>
    <t>Хоразм вилояти</t>
  </si>
  <si>
    <t>Кодиралиев Саддам Бахтиёр ўғли</t>
  </si>
  <si>
    <t>Суд, хукукни мухофаси килувчи органлар ва адвокатура кафедраси ўкитувчиси</t>
  </si>
  <si>
    <t>Наманган вилояти</t>
  </si>
  <si>
    <t>Хакбердиев Азиз Комилжонович</t>
  </si>
  <si>
    <t>Навоий вилояти</t>
  </si>
  <si>
    <t>Уралов Сарбон Сардорович</t>
  </si>
  <si>
    <t>Баходиров Жавлон Баходирович</t>
  </si>
  <si>
    <t>Коракалпоғистон Республикаси</t>
  </si>
  <si>
    <t>Ботиров Хуршид Ильёс ўғли</t>
  </si>
  <si>
    <t>Самарканд вилояти</t>
  </si>
  <si>
    <t>Алижонов Аюбжон Кобилжон ўғли</t>
  </si>
  <si>
    <t>Халкаро хусусий хукук кафедраси ўкитувчиси</t>
  </si>
  <si>
    <t>Аскаров Жалолиддин Туйчиевич</t>
  </si>
  <si>
    <t>Бизнес хукуки кафедраси ўкитувчиси</t>
  </si>
  <si>
    <t>Авезод Дилшод Саъдуллаевич</t>
  </si>
  <si>
    <t>Узлуксиз таълим бошкармаси бош мутахассиси</t>
  </si>
  <si>
    <t>17.02.2022-24.02.2022</t>
  </si>
  <si>
    <t xml:space="preserve">Ўзбекистон Республикасининг 2022 йил 15.02.2022 6s-сон ижросини таъминлаш максадида Бухоро вилояти юридик техникуми фаолиятини органиш бўйича </t>
  </si>
  <si>
    <t>Хашимхонов Ахрорхон Муминович</t>
  </si>
  <si>
    <t>Ёшлар билан ишлаш ва маънавий ва маърифий ишлар бўйича проректори</t>
  </si>
  <si>
    <t>5s  22.02.2022</t>
  </si>
  <si>
    <t>22.02.2022-24.02.2022</t>
  </si>
  <si>
    <t>Мусаев Камариддин Бердалиевич</t>
  </si>
  <si>
    <t>Маънавият ва маърифат маркази услубчиси</t>
  </si>
  <si>
    <t>6s  23.02.2022</t>
  </si>
  <si>
    <t>23.02.2022-25.02.2022</t>
  </si>
  <si>
    <t xml:space="preserve">4s  16.02.2022  </t>
  </si>
  <si>
    <t>7s  10.03.2022</t>
  </si>
  <si>
    <t>10.02.2022-17.02.2022</t>
  </si>
  <si>
    <t>Сурхондарё вилояти</t>
  </si>
  <si>
    <t xml:space="preserve">Ўзбекистон Республикасининг 2022 йил 7.03.2022 19s-сон ижросини таъминлаш максадида Кашкадарё вилояти юридик техникуми фаолиятини органиш бўйича </t>
  </si>
  <si>
    <t>"Йил талабаси-2021"</t>
  </si>
  <si>
    <t xml:space="preserve">Ўзбекистон Республикаси Президентининг  2022 йил 19 январдаги ПК-92сон ижросини таъминлаш максадида Фарғона давлат университетида ташкил этилаётган Республика семинарида иштирок этиш учун </t>
  </si>
  <si>
    <t xml:space="preserve">2022 йил 3-чорак давомида Тошкент давлат юридик университети ходимларининг республика ичидаги хизмат сафари бўйича амалга оширилган харажатлари тўғрисида </t>
  </si>
  <si>
    <t>Узлуксиз таълим бошкармаси бошлиғи ўринбосари</t>
  </si>
  <si>
    <t>Ёшлар билан ишлаш ва маънавий ва маърифий ишлар бўйича биринчи проректори</t>
  </si>
  <si>
    <t>50-s 06.07.2022</t>
  </si>
  <si>
    <t>48-s 24.06.2022</t>
  </si>
  <si>
    <t>Ўзбекистон Республикаси Президенти Администрациясининг  2022 йил 23 июндаги 05-1-1067xdfu сон хатига мувофик семинар-тренингларни самарали ташкил етилишини назорат етиш учун</t>
  </si>
  <si>
    <t>Мамадиев Аброр Абдурахмон ўғли</t>
  </si>
  <si>
    <t>53-s 27.07.2022</t>
  </si>
  <si>
    <t>25.07.2022-26.07.2022</t>
  </si>
  <si>
    <t>Халкаро хамкорлик узлуксиз таълим бўйича проректор Д.Умаровнинг 2022-йил 25 июльдаги 36-сон билдиргисини инобатга олиб Самарканд вилояти юридик техникумида конунчилик хужжатларига риоя килиниши органиш максадида</t>
  </si>
  <si>
    <t xml:space="preserve">Узлуксиз таълим бошкармаси бошлиғи </t>
  </si>
  <si>
    <t>63-s 16.09.2022</t>
  </si>
  <si>
    <t>15.09.2022-22.09.2022</t>
  </si>
  <si>
    <t xml:space="preserve">Ўзбекистон Республикаси Адлия вазирининг 2022 йил 14.09.2022 119s-сон буйруғига мувофик  Фарғона вилояти юридик техникумда дарс жараёнини сифатини ташкил етилишини  ва молия хўжалик сохасида конунчилик хужатларига риоя этилишини органиш </t>
  </si>
  <si>
    <t xml:space="preserve">Узлуксиз таълим бошкармаси бош мутахасиси </t>
  </si>
  <si>
    <t>04.07.2022-07.07.2022</t>
  </si>
  <si>
    <t>13.07.2022-21.07.2022</t>
  </si>
  <si>
    <t>Норматов Бегзод Акрам ўғли</t>
  </si>
  <si>
    <t>Халкаро хукук ва киёсий хукукшунослик факультети декан ўринбосари</t>
  </si>
  <si>
    <t>51 s 06.07.2022</t>
  </si>
  <si>
    <t>07.07.2022-31.07.2022</t>
  </si>
  <si>
    <t xml:space="preserve">Германия </t>
  </si>
  <si>
    <t xml:space="preserve">Германиянинг Maks Plank тадкикот институтида стажировка ўташ </t>
  </si>
  <si>
    <t>Фукаролик хукуки кафедраси профессор в.б</t>
  </si>
  <si>
    <t>Мехмонов Камбариддин Мирадхамо вич</t>
  </si>
  <si>
    <t>39 s 26.05.2022</t>
  </si>
  <si>
    <t>25.05.2022-25.06.2022</t>
  </si>
  <si>
    <t>Польша Республикаси Гданск шахри</t>
  </si>
  <si>
    <t>Гданск университети да  маъруза ўкиш ва илмий тадкикот олиб бориш</t>
  </si>
  <si>
    <t>Ботиров Хуршид Илёс ўғли</t>
  </si>
  <si>
    <t>57 s 30.08.2022</t>
  </si>
  <si>
    <t>02.09.2022-13.09.2022</t>
  </si>
  <si>
    <t>Индонезия Denpasar шахри</t>
  </si>
  <si>
    <t>Халкаро гуманитар хукук бўйича ўтказиладиган Jan Pikte халкаро танловида университет жамоаси тренери сифатида иштирок этиш</t>
  </si>
  <si>
    <t>Азими Баракатуллах</t>
  </si>
  <si>
    <t>Халкаро хукук ва киёсий хукукшунослик факультети талабаси</t>
  </si>
  <si>
    <t>167-um 22.06.2022</t>
  </si>
  <si>
    <t>Халкаро гуманитар хукук бўйича ўтказиладиган Jan Pikte халкаро танловида университет жамоа аъзози сифатида иштирок этиш</t>
  </si>
  <si>
    <t>Жонураев Абдулазиз Абдумалик ўғли</t>
  </si>
  <si>
    <t>Жўраев Хушназар Баходир ўғли</t>
  </si>
  <si>
    <t>Халкаро гуманитар хукук бўйича ўтказиладиган Jan Pikte халкаро танловида университет жамоа сардори сифатида иштирок этиш</t>
  </si>
  <si>
    <t>Ташкулов Акбар Джурабаевич</t>
  </si>
  <si>
    <t>Ректор</t>
  </si>
  <si>
    <t>42-s 08.06.2022</t>
  </si>
  <si>
    <t>19.06.2022-28.06.2022</t>
  </si>
  <si>
    <t>Буюк Британия Лондон Кардиф Глазго шахарлари</t>
  </si>
  <si>
    <t xml:space="preserve">Ўзбекистон Республика Президентининг 2019 йил 29 апрелдаги ПФ-59сон Фармони ижроси доирасида университетлар билан хамкорлик алокаларни кенгайтириш ва меморандумларни имзолаш учун </t>
  </si>
  <si>
    <t>Умарханова Дилдора Шарипхановна</t>
  </si>
  <si>
    <t>Халкаро хукук ва киёсий хукукшунослик факультети декани</t>
  </si>
  <si>
    <t>Бозаров Сардор Сохибжонович</t>
  </si>
  <si>
    <t>Ўкув-услубий бошкарма бошлиғи</t>
  </si>
  <si>
    <t>Бобоева Гўзал Нурматовна</t>
  </si>
  <si>
    <t>Илмий бошкарманинг бўлим бошлиғи</t>
  </si>
  <si>
    <t>Беков Ихтиёр Рустамович</t>
  </si>
  <si>
    <t>Конституциявий хукук кафедраси профессори</t>
  </si>
  <si>
    <t>52-s 27.07.2022</t>
  </si>
  <si>
    <t>24.07.2022-27.07.2022</t>
  </si>
  <si>
    <t>Саудия Арабистон Подшохлигининг Ar-Riyod ва Jidda шахарлари</t>
  </si>
  <si>
    <t xml:space="preserve">Конституциявий ислохатларнинг мазмун-мохиятини халкаро хамжамиятга тарғиб этиш максадида мамалакатимиз делекацияси аъзолари таркибида иштирок этиш </t>
  </si>
  <si>
    <t>Муратаев Серикбек Алпамисович</t>
  </si>
  <si>
    <t>Давлат ва хукук назарияси кафедраси мудири</t>
  </si>
  <si>
    <t>54-s 01.08.2022</t>
  </si>
  <si>
    <t>22.09.2022-24.09.2022</t>
  </si>
  <si>
    <t>Россия Федерацияси Козон шахри</t>
  </si>
  <si>
    <t>Козон шахрида ташкил етиладиган "Ракамли технологиялар ва хукук мавзусида 1-Халкаро илмий-амалий конференциясининг аъзози сифатида иштирок этиш"</t>
  </si>
  <si>
    <t>Содиков Акмал Шавкат ўғли</t>
  </si>
  <si>
    <t>Давлат ва хукук назарияси кафедраси катта ўкитувчиси</t>
  </si>
  <si>
    <t>Мамадалиева Гулноза Давронбек кизи</t>
  </si>
  <si>
    <t>213-um 11.08.2022</t>
  </si>
  <si>
    <t>10.08.2022-01.09.2022</t>
  </si>
  <si>
    <t>Мадаминова Сакина Икромжон кизи</t>
  </si>
  <si>
    <t>10.08.2022-29.08.2022</t>
  </si>
  <si>
    <t>14.08.2022-30.08.2022</t>
  </si>
  <si>
    <t>Орифжонов Муроджон Олимжон ўғли</t>
  </si>
  <si>
    <t>Бекмуродова Ирода Уктам кизи</t>
  </si>
  <si>
    <t>Россия Федерацияси Москва шахри</t>
  </si>
  <si>
    <t>Германия</t>
  </si>
  <si>
    <t>Хиндистон Республикаси</t>
  </si>
  <si>
    <t>Австрия Республикаси</t>
  </si>
  <si>
    <t>Ташки ишлар вазирлиги кадрлар ва таълим муассасалари бошкармасининг 2022йил 28 июлдаги 14/714-сон хатига мувофик ишлаб чикариш амалиётни ўташ учун</t>
  </si>
  <si>
    <t>230-um 24.08.2022</t>
  </si>
  <si>
    <t>25.09.2022-29.09.2022</t>
  </si>
  <si>
    <t>Онлайн Арбитраж бўйича Россия Арбитраж Уюшмаси VII Танлови ташкилий кўмитасининг 2022 йил 27 июндаги хатига асосан якуний боскичда иштирок этиш учун</t>
  </si>
  <si>
    <t>Пирмедова Хайтгул Мухаммедовна</t>
  </si>
  <si>
    <t xml:space="preserve">Ахборот-ресурс маркази директори </t>
  </si>
  <si>
    <t>59-s 06.09.2022</t>
  </si>
  <si>
    <t>27.09.2022-30.09.2022</t>
  </si>
  <si>
    <t>Белоруссия Минск шахри</t>
  </si>
  <si>
    <t xml:space="preserve">"Белорусская библиотечная ассоциация " жамоат бирлашмасининг 2022 йил 22 августдаги таклиф хатига мувофик XXII халкаро илмий амалий конференцияда иштирок этиш учун </t>
  </si>
  <si>
    <t>Ходжаев Бахшилло Камолович</t>
  </si>
  <si>
    <t>Илмий ишлар ва инновациялар бўйича проректор</t>
  </si>
  <si>
    <t>62-s 16.09.2022 767-sht 27.09.2022</t>
  </si>
  <si>
    <t>27.09.2022-29.09.2022</t>
  </si>
  <si>
    <t>Азербайджан Республикаси Баку шахри</t>
  </si>
  <si>
    <t>Баку шахрида ТНЕ халкаро рейтинг агентлиги томонидан Western Caspian University билан хамкорликда "University Impact Rankings 2022 Forum"  тадбирида иштирок этиш учун</t>
  </si>
  <si>
    <t>Ниёзова Саломат Сапаровна</t>
  </si>
  <si>
    <t>Жиноят хукуки, криминология ва коррупцияга карши курашиш кафедраси проффесори</t>
  </si>
  <si>
    <t xml:space="preserve">2022 йил 3-чорак давомида Тошкент давлат юридик университетининг ходимларининг республика  
ташқарисидаги хизмат сафарлари бўйича амалга оширган харажатлари тўғрисида </t>
  </si>
  <si>
    <t>Абдуллаев Ойбек Хамза ўғли</t>
  </si>
  <si>
    <t xml:space="preserve">Мукумов Бобур Мелибой ўғли </t>
  </si>
  <si>
    <t>Самиев Самандар Кобилжон ўғли</t>
  </si>
  <si>
    <t>Аминова Асилабону Алишер кизи</t>
  </si>
  <si>
    <t>Холматов Дилмурод Дилшод ўғли</t>
  </si>
  <si>
    <t>Ёркинова Сангина Яхьё кизи</t>
  </si>
  <si>
    <t>213-um 11.08.2022    буйрукга ўзгартириш         243-um 06.09.2022</t>
  </si>
  <si>
    <t xml:space="preserve">          02.09.2022-22.09.2022</t>
  </si>
  <si>
    <t>213-um 11.08.2022 буйрукга ўзгартириш 233-um 25.08.2022</t>
  </si>
  <si>
    <t xml:space="preserve">01.09.2022-31.09.2022 </t>
  </si>
  <si>
    <t xml:space="preserve">2022 йил 4-чорак давомида Тошкент давлат юридик университети ходимларининг республика ичидаги хизмат сафари бўйича амалга оширилган харажатлари тўғрисида </t>
  </si>
  <si>
    <t>74-s 10.10.2022</t>
  </si>
  <si>
    <t xml:space="preserve"> Кашкадарьё вилояти</t>
  </si>
  <si>
    <t>Ўзбекистон Республикаси Олий таълим вазирлгининг 07.10.2022 йилдаги 04/20-7/10-1-сон-сонли хатига мувофик</t>
  </si>
  <si>
    <t>78-s 17.10.2022</t>
  </si>
  <si>
    <t>13.10.2022-20.10.2022</t>
  </si>
  <si>
    <t>Ўзбекистон Республикаси Адлия вазирининг 2022 йил 11.10.2022 йилдаги 141-s-сон буйруғини ижросини таъминлаш максадида</t>
  </si>
  <si>
    <t>82-s 19.10.2022</t>
  </si>
  <si>
    <t>13.10.2022-14.10.2022</t>
  </si>
  <si>
    <t>Олий ва ўрта махсус таълим вазирлиги Соғликни вазирлигининг 2022 йил 12 октябрдаги хатига мувофик</t>
  </si>
  <si>
    <t>89-s 25.10.2022 881-sht 10.11.2022</t>
  </si>
  <si>
    <t>25.10.2022-27.10.2022</t>
  </si>
  <si>
    <t>Рустамбеков Исламбек Рустамбекович</t>
  </si>
  <si>
    <t>Ўкув ишлар бўйича проректор- ТДЮУ кошидаги академик лицей директори</t>
  </si>
  <si>
    <t>88-s 25.10.2022 848-sht 01.11.2022</t>
  </si>
  <si>
    <t>Ўзбекистон Республикаси Олий таълим вазирлгининг 21.10.2022 йилдаги хатига мувофик (Ўзбекистон-Россия таълим форумида кузатувчи сифатида иштирок этиш учун)</t>
  </si>
  <si>
    <t xml:space="preserve">Олий ва ўрта махсус таълим вазирлигининг  2022 йил 21 октябрдаги хатига мувофик (Ўзбекистон-Россия таълим форумида кузатувчи сифатида иштирок этиш учун) </t>
  </si>
  <si>
    <t>Рамазанов Мухаммадали Абдирашидович</t>
  </si>
  <si>
    <t>Халкаро хамкорлик бошкармаси халкаро алокалар бўлими услубчиси</t>
  </si>
  <si>
    <t>Нариманов Бегзод Абдувалиевич</t>
  </si>
  <si>
    <t>Мухаммеджонов Аманулла Закирович</t>
  </si>
  <si>
    <t>Хўжаев Шохжахон Акмалжон ўғли</t>
  </si>
  <si>
    <t>Тахлим сифатини назорат килиш бўлим бошлиғи</t>
  </si>
  <si>
    <t>Халкаро хукук ва инсон хукуклари кафедраси проффесори</t>
  </si>
  <si>
    <t>Интелектуал мулк хукуки кафедра мудири</t>
  </si>
  <si>
    <t xml:space="preserve">96-s 09.11.2022 </t>
  </si>
  <si>
    <t>09.11.2022-12.11.2022</t>
  </si>
  <si>
    <t>Ўзбекистон Республикаси Президент Адиминстрациясининг 2022 йил 1 ноябрдаги   11-1-1995dsp-сон ва 5 ноябрдаги 11-1-2031dsp-сон хатларига мувофик</t>
  </si>
  <si>
    <t xml:space="preserve">100-s 23.11.2022 </t>
  </si>
  <si>
    <t>17.11.2022-26.11.2022</t>
  </si>
  <si>
    <t>Андижон-Наманган вилоятлари</t>
  </si>
  <si>
    <t>Ўзбекистон Республикаси Адлия вазирининг 2022 йил 15.11.2022 йилдаги 162-s-сон буйруғига мувофик</t>
  </si>
  <si>
    <t>Нарзиев Отабек Саъдиевич</t>
  </si>
  <si>
    <t>Клиника рахбари</t>
  </si>
  <si>
    <t>Хурсанов Рустам Холмуратович</t>
  </si>
  <si>
    <t>Каримжонов Мухаммадамин Мухаммадалиевич</t>
  </si>
  <si>
    <t>Фукаролик хукуки кафедраси доценти</t>
  </si>
  <si>
    <t>Мехнат хукуки кафедраси катта ўкитувчиси</t>
  </si>
  <si>
    <t xml:space="preserve">103-s 25.11.2022 </t>
  </si>
  <si>
    <t>01.12.2022-02.12.2022</t>
  </si>
  <si>
    <t>Сурхондарьё вилояти</t>
  </si>
  <si>
    <t>Термиз Давлат Университети юридик клиникаси валантёр талабалар учун семинар тренингларни ўтказиш хамда кўшма саййор кабул ташкил этиш учун</t>
  </si>
  <si>
    <t>в.в.б Ректор</t>
  </si>
  <si>
    <t xml:space="preserve">109-s 02.12.2022 </t>
  </si>
  <si>
    <t>04.12.2022-06.12.2022</t>
  </si>
  <si>
    <t>Инсон хукуклари бўйича Ўзбекистон Республикаси Миллий маркази директорининг 2022 йил 10 ноябрдаги 05/1161-сонли хамда университет ректорининг 2022 йил 11 ноябрдаги 7-01/5979-17-сонли хатлари мувофик</t>
  </si>
  <si>
    <t>Халкаро хукук ва кийсий хукукшу       нослик факультет декани</t>
  </si>
  <si>
    <t>Гафурова Нозимахон Элдаровна</t>
  </si>
  <si>
    <t>Халкаро хукук ва инсон хукуклари кафедраси мудири</t>
  </si>
  <si>
    <t>Юлдашева Говхержан</t>
  </si>
  <si>
    <t>Юридик клиника рахбари</t>
  </si>
  <si>
    <t>Рустамбеков Исломбек Рустамбекович</t>
  </si>
  <si>
    <t>Жиноий одил судлов факультети талабаси</t>
  </si>
  <si>
    <t>Хиндистон</t>
  </si>
  <si>
    <t>Хайдарова Умида Пулатовна</t>
  </si>
  <si>
    <t>Абдулхаева Аниса Абдумаликовна</t>
  </si>
  <si>
    <t>Нуруллаев Фаррух Умиджонович</t>
  </si>
  <si>
    <t>Япония</t>
  </si>
  <si>
    <t>Франция Республикаси</t>
  </si>
  <si>
    <t>Самарқанд вилояти</t>
  </si>
  <si>
    <t>Халқаро хуқуқ ва инсон хуқуқлари кафедраси ўқитувчиси</t>
  </si>
  <si>
    <t>Хусусий хуқуқ факультети талабаси</t>
  </si>
  <si>
    <t>Жиноят хуқуқи, ва криминология  ва коррупцияга карши курашиш кафедраси ўқитувчиси</t>
  </si>
  <si>
    <t>Фуқаролик хуқуқи кафедраси кафедра мудири</t>
  </si>
  <si>
    <t>Нукус</t>
  </si>
  <si>
    <t>Навои вилояти</t>
  </si>
  <si>
    <t>Иминов Азизулло Абдулатипович</t>
  </si>
  <si>
    <t>Мехнат хуқуқи кафедраси катта ўқитувчи</t>
  </si>
  <si>
    <t>Нарзиев Отабек Садиевич</t>
  </si>
  <si>
    <t>Бизнес хуқуқи кафедрасининг ўқитувчиси.</t>
  </si>
  <si>
    <t>Польша</t>
  </si>
  <si>
    <t>Хиндисон</t>
  </si>
  <si>
    <t>Малайзия</t>
  </si>
  <si>
    <t>Киргизия</t>
  </si>
  <si>
    <t>Москва</t>
  </si>
  <si>
    <t>Тошкент давлат юридик университети ректор ввб.</t>
  </si>
  <si>
    <t>Белоруссия АҚШ</t>
  </si>
  <si>
    <t>Туркия</t>
  </si>
  <si>
    <t>Сайфуллаева  Махбуба Азим қизи</t>
  </si>
  <si>
    <r>
      <t>12-TM  08.01.2025</t>
    </r>
    <r>
      <rPr>
        <sz val="11"/>
        <color theme="1"/>
        <rFont val="Calibri"/>
        <family val="2"/>
        <charset val="204"/>
        <scheme val="minor"/>
      </rPr>
      <t/>
    </r>
  </si>
  <si>
    <t>К.К.Luthra  Memorial Moot  Court  Competition Халқаро  танловида  иштирок этиш .</t>
  </si>
  <si>
    <t>Файзуллаева  Рухшона Хайруллаевна</t>
  </si>
  <si>
    <t>Халқаро  хуқуқ ва  қиёсий  хуқуқшунослик  факультети  талаба</t>
  </si>
  <si>
    <t xml:space="preserve">Асатуллаев Нигмат Зиёдулло ўғли </t>
  </si>
  <si>
    <t>Халқаро хуқуқ ва инсон хуқуқлари кафедраси Ўқитувчи</t>
  </si>
  <si>
    <t>1-S  06.01.2025</t>
  </si>
  <si>
    <t xml:space="preserve"> </t>
  </si>
  <si>
    <t>06.01.2025                  19.01.2025         - кун</t>
  </si>
  <si>
    <t>Полша Республикасининг Гданск  университетида  дарс  машғулотларини ўтказиш ва Ўзб Рес  Фуқаролик  кодекси лойихасининг  биринчи бўлимини  халқаро  экспертлар билан  мухокама қилиш хамда уларнинг фикр-мулохазалари   асосида ушбу  бўлимми  такомиллаштириш мақсадида</t>
  </si>
  <si>
    <t>Имомов Нурилло  Файзуллаевич</t>
  </si>
  <si>
    <t>Мехмонов Қамбариддин  Мирадхамович</t>
  </si>
  <si>
    <t>Эгамбердиев  Эдуард Хажибаевич</t>
  </si>
  <si>
    <t>Бизнес хуқуқи кафедраси  ўқитувчи</t>
  </si>
  <si>
    <t xml:space="preserve">Абдуазизов Дониёр Бахтиёр ўғли </t>
  </si>
  <si>
    <t>Хусанов  Рустам Холмуратович</t>
  </si>
  <si>
    <t>Бизнес хуқуқи кафедраси  кафедра мудири</t>
  </si>
  <si>
    <r>
      <t>3-S  10.01.2025</t>
    </r>
    <r>
      <rPr>
        <sz val="11"/>
        <color theme="1"/>
        <rFont val="Calibri"/>
        <family val="2"/>
        <charset val="204"/>
        <scheme val="minor"/>
      </rPr>
      <t/>
    </r>
  </si>
  <si>
    <t>Ибодуллаев Саидкомил  Бекпўлат ўғли</t>
  </si>
  <si>
    <t>Халаро хусусий хуқуқ кафедраси</t>
  </si>
  <si>
    <r>
      <t>20-S  31.01.2025</t>
    </r>
    <r>
      <rPr>
        <sz val="11"/>
        <color theme="1"/>
        <rFont val="Calibri"/>
        <family val="2"/>
        <charset val="204"/>
        <scheme val="minor"/>
      </rPr>
      <t/>
    </r>
  </si>
  <si>
    <t>Малазиянинг Куала-Лумпур шахрида  ташкил этилаётган  "Малойзия-Ўзбекистон  бизнес форуми"  да   иштирок этиш маысадид.</t>
  </si>
  <si>
    <r>
      <t>18-S  31.01.2025</t>
    </r>
    <r>
      <rPr>
        <sz val="11"/>
        <color theme="1"/>
        <rFont val="Calibri"/>
        <family val="2"/>
        <charset val="204"/>
        <scheme val="minor"/>
      </rPr>
      <t/>
    </r>
  </si>
  <si>
    <t>ICC International Commercial Mediat Competition Халқаро  танловида  талабалар жамоасига мураббийлик қилиш мақсадида.</t>
  </si>
  <si>
    <t xml:space="preserve">Халқаро хуқуқ ва қиёсий  хуқуқшунослик факультети  талаба. </t>
  </si>
  <si>
    <t>17-UM 28.01.2025</t>
  </si>
  <si>
    <t>Абдулазизова  Мадинабону  Азизбек қизи</t>
  </si>
  <si>
    <t xml:space="preserve">Кучкарова  Розияхон Равшанбек қизи </t>
  </si>
  <si>
    <r>
      <t>17-UM 28.01.2025</t>
    </r>
    <r>
      <rPr>
        <sz val="11"/>
        <color theme="1"/>
        <rFont val="Calibri"/>
        <family val="2"/>
        <charset val="204"/>
        <scheme val="minor"/>
      </rPr>
      <t/>
    </r>
  </si>
  <si>
    <t>Умархонова Дилдора Шарипхановна</t>
  </si>
  <si>
    <t>Халқаро хуқуқ ва қиёсий  хуқуқшунослик факультети   Декан</t>
  </si>
  <si>
    <t>Philip  C. Jessup  International  Law  Moot  Court  мусобақасининг  Миллий  ва Марказий  Осиё раундларида  иштирок этиш мақсадида.</t>
  </si>
  <si>
    <t>18-UM 28.01.2025</t>
  </si>
  <si>
    <t>Набираев  Ахрорхон Акмалович</t>
  </si>
  <si>
    <t>Халқаро  хуқуқ ва  инсон хуқуклари  кафедраси Ўқитувчи ёрдамчи</t>
  </si>
  <si>
    <t>Миралиев  Жавохир  Шерзод ўғли</t>
  </si>
  <si>
    <t>Рахмонов  Мухаммадали Баходир ўғли</t>
  </si>
  <si>
    <t>Махмудов  Анвар Абралович</t>
  </si>
  <si>
    <t>Хайдаров Жахонгир Анварович</t>
  </si>
  <si>
    <t>Халқаро  хуқуқ ва қиёсий хуқуқшунослик  факультети</t>
  </si>
  <si>
    <t>Cултонов  Бахритдин Файзуллаевич</t>
  </si>
  <si>
    <t>Мирзахамдамова Насиба Мирафзаловна</t>
  </si>
  <si>
    <t>Очилов Аслиддин Акрамович</t>
  </si>
  <si>
    <t>Оммавий хуқуқ  факультети талабаси</t>
  </si>
  <si>
    <r>
      <t>25-UM   10.02.2025</t>
    </r>
    <r>
      <rPr>
        <sz val="11"/>
        <color theme="1"/>
        <rFont val="Calibri"/>
        <family val="2"/>
        <charset val="204"/>
        <scheme val="minor"/>
      </rPr>
      <t/>
    </r>
  </si>
  <si>
    <t>Халқаро танловнинг  регионал босқичида иштирок этиш мақсадида</t>
  </si>
  <si>
    <t>Комолиддинова Райхона Фазлиддиновна</t>
  </si>
  <si>
    <t xml:space="preserve">Тоиров  Азизбек Толибович </t>
  </si>
  <si>
    <t>Халқарр хуқуқ  ва инсон хуқуқлари  кафедраси ўкитувчи</t>
  </si>
  <si>
    <t xml:space="preserve">34-S   21.02.2025  </t>
  </si>
  <si>
    <t xml:space="preserve">27.02.2025  28.02.2025           </t>
  </si>
  <si>
    <t>Кенжаев Амирбек  Алижон ўғли</t>
  </si>
  <si>
    <t>Давлат бошқаруви кафедраси  ўқитувчи</t>
  </si>
  <si>
    <t>Топилдиева Дилрабо  Миршохидовна</t>
  </si>
  <si>
    <r>
      <t>45-S   05.03.2025</t>
    </r>
    <r>
      <rPr>
        <sz val="11"/>
        <color theme="1"/>
        <rFont val="Calibri"/>
        <family val="2"/>
        <charset val="204"/>
        <scheme val="minor"/>
      </rPr>
      <t/>
    </r>
  </si>
  <si>
    <t>45-S   05.03.2025</t>
  </si>
  <si>
    <t xml:space="preserve">Россия  Федерациясининг Москва шахридаги  Россия халқлар дўстилиги  университетида Илмий-амалий  стажировка  ва дарс  машғулотларини  ўтказиш мақсадида </t>
  </si>
  <si>
    <t>Абдурасулова Қумринисо  Раимқуловна</t>
  </si>
  <si>
    <t>45-S   05.05.2025</t>
  </si>
  <si>
    <t xml:space="preserve">Холмуминов Жума Тоштемирович </t>
  </si>
  <si>
    <t>Муродхонов  Мухаммаднур Музаффархон  уғли</t>
  </si>
  <si>
    <t>Халқаро  хуқуқ ва  киёсий хуқуқшунослик факультети талаба</t>
  </si>
  <si>
    <t>Илм фан ва таьлим Ўзбекистон-Франция кўприги таьлим форумида иштирок этиш мақсадида</t>
  </si>
  <si>
    <t>53-um   12.03.2025</t>
  </si>
  <si>
    <t>Хорижий тиллар кафедраси Доцент</t>
  </si>
  <si>
    <t>08.03.2025   12.03.2025</t>
  </si>
  <si>
    <t>51-S   07.03.2025</t>
  </si>
  <si>
    <t>Туркия Республикаси  Истанбул шахрида  бўлиб ўтадиган  Тўмарис аёл  танловининг  тақдирлаш маросими иштирок этиш мақсадида.</t>
  </si>
  <si>
    <t>Хамидова Одина Шавкат қизи</t>
  </si>
  <si>
    <t>214-TM   12.03.2025</t>
  </si>
  <si>
    <t>Қозоғистон Республикаси Остона шахри</t>
  </si>
  <si>
    <t>Чориев Улуғбек Рустамович</t>
  </si>
  <si>
    <t>Омавий хуыуы факультети талабаси</t>
  </si>
  <si>
    <t>Саидова Тухфахон  Хошимжон  қизи</t>
  </si>
  <si>
    <t>Халқаро хуқуқ ва қиёсий хуқуқшунослик факультети</t>
  </si>
  <si>
    <t>Ботиров Улуғбек Бахромович</t>
  </si>
  <si>
    <t>Бахадирова Кибриё Бахтиёр қизи</t>
  </si>
  <si>
    <t>Нажимова Жамола Даврон қизи</t>
  </si>
  <si>
    <t>Ёқубов Улуғбек Ёқубхон ўғли</t>
  </si>
  <si>
    <t>Хорижий тиллар кафедраси ўқитувчиси</t>
  </si>
  <si>
    <t>legal English  Competition 2025-Internatsional  Intelektual Came  номли халқаро танловида мурабийлик қилиш мақсадида</t>
  </si>
  <si>
    <t>legal English  Competition 2025-Internatsional  Intelektual Came  номли халқаро танловида иштирок этиш мақсадида</t>
  </si>
  <si>
    <t>53-S   13.03.2025</t>
  </si>
  <si>
    <t>07.03.2025   14.03.2025</t>
  </si>
  <si>
    <t>Жамоатчилик ва ОАВ  билан алоқалар бўлими бошлиғи</t>
  </si>
  <si>
    <t>37-S   26.02.2025</t>
  </si>
  <si>
    <t>Белоруссия Республикаси ва АҚШ</t>
  </si>
  <si>
    <t xml:space="preserve">Беларусс Республикаси  Янка  Купала номидаги Гродно  давлат университетида  болиб ўтадиган "Yanka Kupala номидаги  Гродно  университетининг 85 йиллиги"га  бағишланган  тадбирда  иштирок  этиш мақсадида  </t>
  </si>
  <si>
    <t>Беларусс Республикаси  Янка  Купала номидаги Гродно  давлат университетида  болиб ўтадиган "Yanka Kupala номидаги  Гродно  университетининг 85 йиллиги"га  бағишланган  тадбирда  иштирок  этиш мақсадида  хамда АҚШ нинг Hyuston шахрида  бўлиб ўтадиган Халқаро таьлим администраторлари ассоциацияси конференциясида иштирок этиш мақсадида.</t>
  </si>
  <si>
    <t xml:space="preserve">10.03.2025   22.03.2025           </t>
  </si>
  <si>
    <t xml:space="preserve">27.02.2025   08.03.2025           </t>
  </si>
  <si>
    <t>Якубова Ирода Бахрамовна</t>
  </si>
  <si>
    <t>Интеллектуал мулк хуқуқи кафедраси Доценти</t>
  </si>
  <si>
    <t>Криминалистика ва суд экспертизаси кафедраси Катта ўқитувчиси</t>
  </si>
  <si>
    <t>Жиноят хуқуқи криминология ва коррупцияга қарши курашиш кафедраси профессори</t>
  </si>
  <si>
    <t>Экология хуқуқи кафедраси кафедра мудири ўринбосари</t>
  </si>
  <si>
    <t>Жамоатчилик  ва ОАВ билан алокалар бош мутахассиси</t>
  </si>
  <si>
    <t xml:space="preserve">06.03.2025   11.03.2025           </t>
  </si>
  <si>
    <t>Халқаро танловнинг  регионал босқичида талабаларга мураббийлик қилиш мақсадида.</t>
  </si>
  <si>
    <t>Жамоатчилик ва ОАВ  билан алоқалар бўлими тасвирчиси</t>
  </si>
  <si>
    <t xml:space="preserve"> 23-S  06.02.2025  26-S  10.02.2025   </t>
  </si>
  <si>
    <t>Вафоев  Жавлон  Эркинович</t>
  </si>
  <si>
    <t>02.02.2025   09.02.2025          кун</t>
  </si>
  <si>
    <t>26-S  10.02.2025</t>
  </si>
  <si>
    <t xml:space="preserve">02.02.2025   09.02.2025          </t>
  </si>
  <si>
    <t>Халқаро  хуқуқ ва қиёсий хуқуқшунослик  факультети талабаси</t>
  </si>
  <si>
    <t xml:space="preserve">13.02.2025                   18.02.2025              </t>
  </si>
  <si>
    <t>16-UM 31.01.2025</t>
  </si>
  <si>
    <t>Philip  C. Jessup  International  Law  Moot  Court  мусобақасининг  Миллий  ва Марказий  Осиё раундларида  мураббийлик қилиш мақсадида.</t>
  </si>
  <si>
    <t xml:space="preserve">02.02.2025                   10.02.2025             </t>
  </si>
  <si>
    <t>Носирхонов  Сарвархон Махмудхон  уғли</t>
  </si>
  <si>
    <t xml:space="preserve">02.02.2025                   10.02.2025         </t>
  </si>
  <si>
    <t xml:space="preserve">02.02.2025                   06.02.2025          </t>
  </si>
  <si>
    <t xml:space="preserve">10.02.2025                   15.02.2025            </t>
  </si>
  <si>
    <t>Малазиянинг Куала-Лумпур шахрида  ташкил этилаётган  "Малойзия-Ўзбекистон  бизнес форуми"  да   иштирок этиш мақсадида.</t>
  </si>
  <si>
    <t>Япониянинг Yokohama миллий университети билан академик  хамкорликни  мустахкамлаш хамда Япониянинг антимонополия қонунлиги Устун бўлган   савдо мавқеининг суестимол қилиниши семенарида иштирок этиш мақсадида</t>
  </si>
  <si>
    <t xml:space="preserve">20.02.2024                   24.02.2024           </t>
  </si>
  <si>
    <t xml:space="preserve">20.02.2025                   24.02.2025           </t>
  </si>
  <si>
    <t>К.К.Luthra  Memorial Moot  Court  Competition Халқаро  танловида талабаларга  мураббийлик қилиш мақсадида.</t>
  </si>
  <si>
    <t>Фуқаролик хуқуқи  кафедраси доценти</t>
  </si>
  <si>
    <t>Фуқаролик хуқуқи кафедраси прфессори</t>
  </si>
  <si>
    <t xml:space="preserve">06.01.2025                  19.01.2025         </t>
  </si>
  <si>
    <t>288-s 16.12.2024</t>
  </si>
  <si>
    <t xml:space="preserve">2025 йил 1 чорак  давомида Тошкент давлат юридик университетининг ходимларининг республика  
ташқарисидаги хизмат сафарлари бўйича амалга оширган харажатлари тўғрисида </t>
  </si>
  <si>
    <t xml:space="preserve">2025 йил 1 чорак  давомида Тошкент давлат юридик университетининг ходимларининг республика  
ичидаги хизмат сафарлари бўйича амалга оширган харажатлари тўғрисида </t>
  </si>
  <si>
    <t>Рустамбеков Исломбек  Рустамбекович</t>
  </si>
  <si>
    <t>Молия иктисод ишлари бўйича проректор</t>
  </si>
  <si>
    <t>Наманган-Самарқанд вилояти</t>
  </si>
  <si>
    <t>Сирдарё  вилояти</t>
  </si>
  <si>
    <t>Мирзаев Ғиёс Исроил ўғли</t>
  </si>
  <si>
    <t>Мамажонов  Аброр Мирабдуллаевич</t>
  </si>
  <si>
    <t>Суннатов Вохид  Тошмуродович</t>
  </si>
  <si>
    <t>Худойқулов  Ферузбек Хуррамович</t>
  </si>
  <si>
    <t>Хакимов Комил  Бахтиёрович</t>
  </si>
  <si>
    <t>Жиноий одил судлов факультети декани</t>
  </si>
  <si>
    <r>
      <t>9-s  22.01.2025</t>
    </r>
    <r>
      <rPr>
        <sz val="11"/>
        <color theme="1"/>
        <rFont val="Calibri"/>
        <family val="2"/>
        <charset val="204"/>
        <scheme val="minor"/>
      </rPr>
      <t/>
    </r>
  </si>
  <si>
    <t>21.01.2025    25.01.2025</t>
  </si>
  <si>
    <t>Ўзб Рес Президентининг 2025- йил 3-январдаги  "2025 йилда Республика махаллаларида хафсиз мухитни яратиш  ва хуқуқбузарликларнинг  барвақт олдини олиш тизими самарадорлигини  янада ошириш буйича чора тадбирлар тўғрисида"  ги.   ПҚ-1 сон  қарорига мувофиқ</t>
  </si>
  <si>
    <t>Исмоилов  Мавлудбек Муқумжон ўғли</t>
  </si>
  <si>
    <t>Интеллектуал  мулк хуқуқи кафедраси ўқитувчиси-асисстент</t>
  </si>
  <si>
    <t>Эшонқулов Жавохир Фазлиддинович</t>
  </si>
  <si>
    <t>Кибер хуқуқи кафедраси кафедра ўқитувчи</t>
  </si>
  <si>
    <t>Авезов Дилшод Садуллаевич</t>
  </si>
  <si>
    <t>Узлуксиз таьлим бошқармаси  бошқарма бошлиғи</t>
  </si>
  <si>
    <r>
      <t>7-s  21.01.2025</t>
    </r>
    <r>
      <rPr>
        <sz val="11"/>
        <color theme="1"/>
        <rFont val="Calibri"/>
        <family val="2"/>
        <charset val="204"/>
        <scheme val="minor"/>
      </rPr>
      <t/>
    </r>
  </si>
  <si>
    <t>7-s  21.01.2025</t>
  </si>
  <si>
    <t>23.01.2025    24.01.2025</t>
  </si>
  <si>
    <t>ТДЮУ  хузуридаги Наманган ва Самарқанд вилоятлари академик лицейларида " Ректор соатини юқори савияда ўтказиш мақсадида".</t>
  </si>
  <si>
    <t xml:space="preserve">Абдусатторов  Илхом Эркинжонович </t>
  </si>
  <si>
    <t>Хуқуқий ташаббуслар ва иновациялар маркази  бўлим бошлиғи</t>
  </si>
  <si>
    <t xml:space="preserve"> 14.01.2025    20.01.2025         14.01.2025    19.01.2025</t>
  </si>
  <si>
    <t xml:space="preserve">Ўзб Рес Адлия вазирлиги томонидан ташкил этилган ишчи грухи таркибида  фаолият юритиш учун </t>
  </si>
  <si>
    <t xml:space="preserve">21-s   03.02.2025   </t>
  </si>
  <si>
    <t xml:space="preserve">03.02.2025    04.02.2025    </t>
  </si>
  <si>
    <t>ТДЮУ хузуридаги  Самарқанд вилояти  Академик лицейнинг моддий техник  базасини янада мустахкамлаш мақсадида.</t>
  </si>
  <si>
    <t>Бозоров  Ихтиёржон  Хакимович</t>
  </si>
  <si>
    <t xml:space="preserve">Экспуатация ва таьмирлаш бошқармаси бошлиғи </t>
  </si>
  <si>
    <t>03.02.2025    10.02.2025</t>
  </si>
  <si>
    <t xml:space="preserve">25-s   10.02.2025   </t>
  </si>
  <si>
    <t>Нурумов  Дилшод Джумабаевич</t>
  </si>
  <si>
    <t>Суд, хуқуқни мухофаза қилувчи оргонлар ва адвакатура</t>
  </si>
  <si>
    <t>Бобожонов  Жавохир Ислом ўғли</t>
  </si>
  <si>
    <t>Конститутциявий хуқуқ кафедраси ўқитувчи</t>
  </si>
  <si>
    <t>Сайидов Рустамбек Абдурасулович</t>
  </si>
  <si>
    <t xml:space="preserve">Матмуратов  Алибек Равилович </t>
  </si>
  <si>
    <t>Суд, хуқуқни мухофаза қилувчи оргонлар ва адвакатура кафедраси ўқитувчи</t>
  </si>
  <si>
    <t>22-s   03.02.2025</t>
  </si>
  <si>
    <t xml:space="preserve">Тошканов  Нурбек Бахриддинович </t>
  </si>
  <si>
    <t>Сойипов Хумоюн Хусниддин ўғли</t>
  </si>
  <si>
    <t>Нишонов Абдуллох Убайдулло ўғли</t>
  </si>
  <si>
    <t>Экология хуқуқи кафедраси ўқитувчиси</t>
  </si>
  <si>
    <t>Ходжиев Юнус  Мухитдинович</t>
  </si>
  <si>
    <t>Тиллабоев  Шохрух Мирзотилло ўғли</t>
  </si>
  <si>
    <t>Фуқаролик хуқуқи  кафедраси  катта ўқитувчи</t>
  </si>
  <si>
    <t>10.02.2025    12.02.2025</t>
  </si>
  <si>
    <t>Азимова  Дилафруз Мирзатуллаевна</t>
  </si>
  <si>
    <t xml:space="preserve">Давлат бошқаруви кафедраси Доцент </t>
  </si>
  <si>
    <t>Хакбердиев  Абдумурод  Абдусаидович</t>
  </si>
  <si>
    <t>Хайитов  Шерзод Рахматуллаевич</t>
  </si>
  <si>
    <t>Давлат ва хуқуқ назарияси кафедраси доцент</t>
  </si>
  <si>
    <t>Фукаролик процесуал ва иқтисодий процесуал хуқуқ кафедраси доцент</t>
  </si>
  <si>
    <t>Пулатов  Шерзод  Шухратович</t>
  </si>
  <si>
    <t>Навои  вилояти</t>
  </si>
  <si>
    <t>Маьнавия ва маьрифат маркази директори</t>
  </si>
  <si>
    <t xml:space="preserve">24-s   07.02.2025   </t>
  </si>
  <si>
    <t>08.02.2025    10.02.2025</t>
  </si>
  <si>
    <t>17.02.2025    23.02.2025</t>
  </si>
  <si>
    <t xml:space="preserve">32-s   20.02.2025   </t>
  </si>
  <si>
    <t xml:space="preserve">Ўзб Рес Адлия вазирлиги томонидан ташкил этилган ишчи гурухи таркибида  фаолият юритиш учун </t>
  </si>
  <si>
    <t>Бакалавриат 4 босқич талабаларини Қорақалпоғистон Рес ва вилоятлар давлат оргонлари идоралари  ва бошқа ташкилотларига битирув малакавий амалиётини  ўташлари учун жойлаштириш мақсадида.</t>
  </si>
  <si>
    <t xml:space="preserve">Мухитдинова  Феруза Абдурашидовна </t>
  </si>
  <si>
    <t>Буюк шоир ма мутафаккир Алишер Навоий тавалудининг 584- йиллигига бағишлаб ўтказиладиган маьрифий тадбирида иштирок этиш мақсадида</t>
  </si>
  <si>
    <t>Давлат ва хуқуқ назарияси кафедраси прфессор</t>
  </si>
  <si>
    <t xml:space="preserve">43-s   28.02.2025   </t>
  </si>
  <si>
    <t xml:space="preserve">27.02.2025   27.02.2025   </t>
  </si>
  <si>
    <t>Хотин-қизларни ижтимоий сиосий фаолигини янада ошириш уларнинг жамиятдаги ўрни ва нуфузли  мустахкамлашга оид ишлар самарадорлигини  кучайтириш мақсадида</t>
  </si>
  <si>
    <t>Ахмуратов Ахрор Худоёр ўғли</t>
  </si>
  <si>
    <t>Бухгалтери бўлими  бош бухгалтер ўринбосари</t>
  </si>
  <si>
    <t xml:space="preserve">46-s   05.03.2025   </t>
  </si>
  <si>
    <t>Ўзб Рес Адлия вазиринг 2025- йил 25- февралдаги "Бинони балансдан балансга ўтказиш тўғрисидаги"  74-УМ -сон буйруғи  ижросини таьминлаш мақсадида.</t>
  </si>
  <si>
    <t>Дустқобилов  Дустмурод Тураевич</t>
  </si>
  <si>
    <t>Экспуатация ва таьмирлаш бошқармаси бош мухандиси</t>
  </si>
  <si>
    <t>Юлдашев  Олимжон Чоршанбиевич</t>
  </si>
  <si>
    <t>Экспуатация ва таьмирлаш бошқармаси бош энергетик</t>
  </si>
  <si>
    <t>Тошев Отабек Содикович</t>
  </si>
  <si>
    <t xml:space="preserve">48-s   06.03.2025   </t>
  </si>
  <si>
    <t>06.03.2025    07.03.2025</t>
  </si>
  <si>
    <t>Кулдашев  Шерзод Шукрулло ўғли</t>
  </si>
  <si>
    <t>Беков Ихтиёр  Рустамович</t>
  </si>
  <si>
    <t>Конститутциявий хуқуқ кафедраси кафедра мудири</t>
  </si>
  <si>
    <t>42-s   27.02.2025</t>
  </si>
  <si>
    <t>28.02.2025    01.03.2025</t>
  </si>
  <si>
    <t>ТДЮУ хузуридаги  Самарқанд вилояти  Академик лицейида ўқув жараёнларини сифатини  ва самарадорлигини оширишга  кўмаклашиш ва ўзаро тажриба алмашиш мақсадида.</t>
  </si>
  <si>
    <t>Собиров  Умид Собир ўғли</t>
  </si>
  <si>
    <t>Якубов  Ахтам Нусратиллоевич</t>
  </si>
  <si>
    <t>Халқаро хамкорлик ва узликсиз таьлим бўйича проректор.</t>
  </si>
  <si>
    <t>55-s   14.03.2025</t>
  </si>
  <si>
    <t>15.03.2025    15.03.2025</t>
  </si>
  <si>
    <t>Жиззах шахрида ўтказиладиган Олий таьлим. Фан ва иновациялар  вазирлигининг навбатдаги  хаят йеғилишида  иштирок этиш мақсадида.</t>
  </si>
  <si>
    <t>Утемуратов  Махмуд Ажимуратович</t>
  </si>
  <si>
    <t>47-s   05.03.2025</t>
  </si>
  <si>
    <t>Давлат ва хуқуқ назарияси кафедраси мудири</t>
  </si>
  <si>
    <t>06.03.2025    06.03.2025</t>
  </si>
  <si>
    <t>Корақалпоғистон Республикаси</t>
  </si>
  <si>
    <t>Ўзб Рес Президенти Администрациясининг 2025-йил 27- январдаги 03-ПА 1-1285/5ХДФУ-сон топшириғига мувофиқ.</t>
  </si>
  <si>
    <t>Юсупов  Сардор Баходирович</t>
  </si>
  <si>
    <t>Маьмурий ва молия хуқуқи кафедраси кафедра мудири</t>
  </si>
  <si>
    <t>6-s  16.01.2025       8-s  21.01.2025</t>
  </si>
  <si>
    <t>Бразилия</t>
  </si>
  <si>
    <t>Хитой (Гонг Конг)</t>
  </si>
  <si>
    <t>АҚШ</t>
  </si>
  <si>
    <t>Нидерландия</t>
  </si>
  <si>
    <t>Швеция</t>
  </si>
  <si>
    <t>Италия</t>
  </si>
  <si>
    <t>Озорбайджан</t>
  </si>
  <si>
    <t xml:space="preserve">Хитой </t>
  </si>
  <si>
    <t>Магет  Мамдох Шебатия</t>
  </si>
  <si>
    <t>Буюк Британия</t>
  </si>
  <si>
    <t>Хитой</t>
  </si>
  <si>
    <t xml:space="preserve">Швейцария </t>
  </si>
  <si>
    <t>Қиргизия</t>
  </si>
  <si>
    <t xml:space="preserve">2025 йил 2 чорак  давомида Тошкент давлат юридик университетининг ходимларининг республика  
ичидаги хизмат сафарлари бўйича амалга оширган харажатлари тўғрисида </t>
  </si>
  <si>
    <t>Наманган</t>
  </si>
  <si>
    <t>Ургенч</t>
  </si>
  <si>
    <t>Фарғона</t>
  </si>
  <si>
    <t>Термиз</t>
  </si>
  <si>
    <t>Рамазонов МухаммадАли Абдирашидович</t>
  </si>
  <si>
    <t>Халқаро хусусий хуқуқ кафедраси ўқитувчиси</t>
  </si>
  <si>
    <r>
      <t>73-S  28.03.2025</t>
    </r>
    <r>
      <rPr>
        <sz val="11"/>
        <color theme="1"/>
        <rFont val="Calibri"/>
        <family val="2"/>
        <charset val="204"/>
        <scheme val="minor"/>
      </rPr>
      <t/>
    </r>
  </si>
  <si>
    <t xml:space="preserve">29.03.2025                  07.04.2025           </t>
  </si>
  <si>
    <t>Villem  K  Vis  номли тижорий арбитраж бўйича халқаро танловида университет талабаларига мураббийлик этиш мақсадидаб.</t>
  </si>
  <si>
    <t>Интеллектуал мулк хуқуқи кафедраси Кафедра мудири</t>
  </si>
  <si>
    <r>
      <t>58-S  17.03.2025</t>
    </r>
    <r>
      <rPr>
        <sz val="11"/>
        <color theme="1"/>
        <rFont val="Calibri"/>
        <family val="2"/>
        <charset val="204"/>
        <scheme val="minor"/>
      </rPr>
      <t/>
    </r>
  </si>
  <si>
    <t xml:space="preserve">03.04.2025                   07.04.2025           </t>
  </si>
  <si>
    <t>Токио шахридаги  Vaseda Университетида Осиёнинг интелектуал мулк ва иновациялар бўйича  тадқиқотчилари 7-конференциясида  қатнашиш мақсадида.</t>
  </si>
  <si>
    <t>58-S  17.03.2025</t>
  </si>
  <si>
    <t xml:space="preserve">03.04.2025                   07.04.2025    </t>
  </si>
  <si>
    <t>Интеллектуал мулк хуқуқи кафедраси Кафедра мудири ўринбосари</t>
  </si>
  <si>
    <t>Юлдашев  Абдумўмин Абдугопирович</t>
  </si>
  <si>
    <t>Халқаро хуқуқ ва қиёсий хуқуқшунослик факультети талабаси</t>
  </si>
  <si>
    <t>227-ТМ 17.03.2025  72-UM  08.04.2025</t>
  </si>
  <si>
    <t xml:space="preserve">02.04.2025                   07.04.2025 02.04.2025                   08.04.2025          </t>
  </si>
  <si>
    <t>2025-йил CPR  Internatsional  Mediatsion Competition халқаро танловида иштирок этиш мақсадида</t>
  </si>
  <si>
    <t>Носирхонов Сарвархон Махмудхон ўғли</t>
  </si>
  <si>
    <t>Абдуазизова Мадина Азизбек қизи</t>
  </si>
  <si>
    <t>68-s 24.03.2025  83-s 10.04.2025</t>
  </si>
  <si>
    <t xml:space="preserve">02.04.2025                   07.04.2025 02.04.2025                   08.04.2025                 </t>
  </si>
  <si>
    <t>2025-йил CPR  Internatsional  Mediatsion Competition халқаро танловида мураббийлик қилиш  мақсадида</t>
  </si>
  <si>
    <t>Philip  C.Jeesup Internotsional Law Moot  Court мусобақасининг халқаро раунтларида хакамлик қилиш мақсадида.</t>
  </si>
  <si>
    <r>
      <t>52-S  12.03.2025</t>
    </r>
    <r>
      <rPr>
        <sz val="11"/>
        <color theme="1"/>
        <rFont val="Calibri"/>
        <family val="2"/>
        <charset val="204"/>
        <scheme val="minor"/>
      </rPr>
      <t/>
    </r>
  </si>
  <si>
    <t xml:space="preserve">27.03.2025                   09.04.2025         </t>
  </si>
  <si>
    <t>Казакова  Нозима Рустам қизи</t>
  </si>
  <si>
    <t>Жалилова  Мубинабону Жамшид қизи</t>
  </si>
  <si>
    <t>Халқаро хуқуқ ва қиёсий  хуқуқшунослик факультети талабаси</t>
  </si>
  <si>
    <t>Уринов Бекзод Нодир ўғли</t>
  </si>
  <si>
    <t xml:space="preserve">30.03.2025                   06.04.2025    29.03.2025                   07.04.2025             </t>
  </si>
  <si>
    <t xml:space="preserve">30.03.2025                   06.04.2025    29.03.2025                   07.04.2025 </t>
  </si>
  <si>
    <t xml:space="preserve">30.03.2025                   06.04.2025    29.03.2025                   07.04.2025       </t>
  </si>
  <si>
    <t>Villem  K  Vis  номли тижорий арбитраж бўйича халқаро танловидаиштирок этиш мақсадида.</t>
  </si>
  <si>
    <t xml:space="preserve">Султонов  Бахриддин Файзуллоевич </t>
  </si>
  <si>
    <t>51-UM 11.03.2025</t>
  </si>
  <si>
    <t xml:space="preserve">27.03.2025                   09.04.2025             </t>
  </si>
  <si>
    <t>Philip  C.Jeesup Internotsional Law Moot  Court мусобақасининг халқаро раунтларида иштирок этиш мақсадида.</t>
  </si>
  <si>
    <t>27.03.2025                   09.04.2025</t>
  </si>
  <si>
    <t xml:space="preserve">27.03.2025                   09.04.2025           </t>
  </si>
  <si>
    <t>Алишаев  Собир Турсунбоевич</t>
  </si>
  <si>
    <t>Жиноят процесуал  хуқуқи кафедраси ўқитувчиси</t>
  </si>
  <si>
    <t>61-S  18.03.2025</t>
  </si>
  <si>
    <t xml:space="preserve">31.03.2025                   11.04.2025              </t>
  </si>
  <si>
    <t>Туркиянинг Анкара шахрида жойлашган  Yildirin  Boyazid Университетида малака ошириш  дастурида иштирок этиш ва дарс машғулотларини ўтказиш мақсадида.</t>
  </si>
  <si>
    <t>Рамазонов Нодир Номруродович</t>
  </si>
  <si>
    <t>Ўзбек тили ва адабиёт кафедраси Кафедра мудири</t>
  </si>
  <si>
    <t>Philip  C.Jeesup Internotsional Law Moot  Court мусобақасининг халқаро раунтларида иштирок этиш мақсадида</t>
  </si>
  <si>
    <t xml:space="preserve">27.03.2025                   09.04.2025       </t>
  </si>
  <si>
    <t xml:space="preserve">27.03.2025                   09.04.2025 </t>
  </si>
  <si>
    <t>Ахмедова Сабина Эсон қизи</t>
  </si>
  <si>
    <t>Ташкилий назорат ва стратегик режалаштириш бошқармаси девонхона иш юритувчиси</t>
  </si>
  <si>
    <t>Муратова Севара Бахтиёровна</t>
  </si>
  <si>
    <t>Бино коменданти</t>
  </si>
  <si>
    <t>Собиров Умаржон Умид ўғли</t>
  </si>
  <si>
    <t>Халқаро хуқуқ қиёсий хуқуқшунослик факультети   тютори</t>
  </si>
  <si>
    <t>Раджапова Мафтуна Мурод қизи</t>
  </si>
  <si>
    <t>Маьнавия ва маьрифат маркази услубчиси</t>
  </si>
  <si>
    <t>Тошмуродов  Дилмурод Искандар ўғли</t>
  </si>
  <si>
    <t>Ғаниева Захро Одил қизи</t>
  </si>
  <si>
    <t xml:space="preserve">80-s  07.04.2025       </t>
  </si>
  <si>
    <t xml:space="preserve"> 07.04.2025    08.04.2025         </t>
  </si>
  <si>
    <t>Самарқанд вилоятида бўлиб утадиган "Юртим қадриятлари " Республика кўрик танловининг 3-минтақавий босқичида иштирок этиш мақсадида.</t>
  </si>
  <si>
    <r>
      <t>68-UM 28.03.2025</t>
    </r>
    <r>
      <rPr>
        <sz val="11"/>
        <color theme="1"/>
        <rFont val="Calibri"/>
        <family val="2"/>
        <charset val="204"/>
        <scheme val="minor"/>
      </rPr>
      <t/>
    </r>
  </si>
  <si>
    <t>Камилова Нармина Фарходовна</t>
  </si>
  <si>
    <t>Дехқонов  Элдорбек Бахтиёр ўғли</t>
  </si>
  <si>
    <t>Рахмонова  Чарос Иброхим қизи</t>
  </si>
  <si>
    <t xml:space="preserve">08.04.2025   12.04.2025          </t>
  </si>
  <si>
    <t>55-UM 13.03.2025</t>
  </si>
  <si>
    <t>Pax Moot номли халқаро трансчегаравий хусусий худуд бўйича халқаро танловининг оғздаги раунтларида иштирок этиш мақсадида.</t>
  </si>
  <si>
    <t xml:space="preserve">Бекулбекова Севарабону Улуғбек қизи </t>
  </si>
  <si>
    <t>Турдиалиев Мухаммадали  Пўлатжон ўғли</t>
  </si>
  <si>
    <t>Халқаро хусусий хуқуқ кафедраси кафедра мудири ўринбосари</t>
  </si>
  <si>
    <t>65-S  24.03.2025</t>
  </si>
  <si>
    <t>Pax Moot номли халқаро трансчегаравий хусусий худуд бўйича халқаро танловининг оғздаги раунтларида талабалар жамоасига мураббийлик қилиш мақсадида.</t>
  </si>
  <si>
    <t>Мамасобиров  Давронбек  Эрназарович</t>
  </si>
  <si>
    <t>Жиноий одил судлов факультети Декани ўринбосари</t>
  </si>
  <si>
    <t>Джураев Ихтиёр Бахтиёрович</t>
  </si>
  <si>
    <t>Суд хуқуқини мухофаза қилувчи органлар  ва адвокатура  кафедраси Кафедра мудири</t>
  </si>
  <si>
    <t>Баратов Азим Шамсиевич</t>
  </si>
  <si>
    <t>Криминалистика ва суд экспертизаси кафедраси Кафедра мудири</t>
  </si>
  <si>
    <t>Топилдиев  Бахром Рахимжонович</t>
  </si>
  <si>
    <t>Фуқаролик хуқуқи  кафедраси профессори</t>
  </si>
  <si>
    <t xml:space="preserve">07.04.2025   20.04.2025           </t>
  </si>
  <si>
    <t>54-S   14.03.2025</t>
  </si>
  <si>
    <t>Гданск университетида қисқа муддатли малака ошириш дастурида иштирок этиш ва дарс машғулотларини  ўтказиш мақсадида.</t>
  </si>
  <si>
    <t>Бабаев  Жахонгир Исмаилбекович</t>
  </si>
  <si>
    <t>Файзиев Шухрат Хасанович</t>
  </si>
  <si>
    <t>Экология хуқуқи кафедраси Профессори</t>
  </si>
  <si>
    <t>76-s   03.04.2025</t>
  </si>
  <si>
    <t>03.04.2025    05.04.2025</t>
  </si>
  <si>
    <t>Самарқанд вилоятида бўлиб утадиган Марказий Осио глобал иқлим тақдидлари қаршисида  умумий фаровонлик йўлида мавзусида форумида қатнашиш мақсадида.</t>
  </si>
  <si>
    <t>Сагдуллаев Жавохир Жахонгир ўғли</t>
  </si>
  <si>
    <t>Халқаро хуқуқ ва қиёсий хуқуқшунослик факультети талабаси.</t>
  </si>
  <si>
    <t>Карибоева Гузал Ботировна</t>
  </si>
  <si>
    <t>Нажмиддинова  Сарвара Нодирбековна</t>
  </si>
  <si>
    <t>Оммавий хуқуқ факультети талабаси</t>
  </si>
  <si>
    <t>Аблакулова  Дилфуза Комилжон қизи</t>
  </si>
  <si>
    <t>Майюнусова  Маржона  Риспай қизи</t>
  </si>
  <si>
    <t>Хусусий хуқуқ факультети  талабаси</t>
  </si>
  <si>
    <t>Ходжиева Мафтуна Шерзод қизи</t>
  </si>
  <si>
    <t>Юлдашев  Бехруз Тохир ўғли</t>
  </si>
  <si>
    <t>Анваров  Демирали Тахир ўғли</t>
  </si>
  <si>
    <t>Жўраева Севинчой Завкиддиновна</t>
  </si>
  <si>
    <t>Зайниев Мужохид Халимжон ўғли</t>
  </si>
  <si>
    <t>Шебатия Мамдох Камел</t>
  </si>
  <si>
    <t>Миср Араб Республикаси</t>
  </si>
  <si>
    <t>Инглих хуқуқи ва Европа Итифоққи хуқуқи кафедраси профессори</t>
  </si>
  <si>
    <t>Маманазаров  Сардор Шухратович</t>
  </si>
  <si>
    <t>Инглих хуқуқи ва Европа Итифоққи хуқуқи кафедраси кКафедра мудири</t>
  </si>
  <si>
    <r>
      <t>92-S   17.04.2025</t>
    </r>
    <r>
      <rPr>
        <sz val="11"/>
        <color theme="1"/>
        <rFont val="Calibri"/>
        <family val="2"/>
        <charset val="204"/>
        <scheme val="minor"/>
      </rPr>
      <t/>
    </r>
  </si>
  <si>
    <t xml:space="preserve">20.04.2025   27.04.2025           </t>
  </si>
  <si>
    <t>Кохира шахридаги умимий инвиститсия ва эркин иқтисодий зоналар огентлиги ва инвесторлар низолари билан хал қилиш  маркази билан  хамкорлик алоқаларини ўрнатиш ва тажриба алмашиш мақсадида.</t>
  </si>
  <si>
    <t>Каракетова  Дилноза Юлдашевна</t>
  </si>
  <si>
    <t>Жиноят  хуқуқи криминология ва корупцияга  қарши курашиш кафедраси  Катта ўқитувчиси</t>
  </si>
  <si>
    <t>66-S  24.03.2025</t>
  </si>
  <si>
    <t xml:space="preserve">21.04.2025   04.05.2025          </t>
  </si>
  <si>
    <t>Собиров  Умаржон  Умид ўғли</t>
  </si>
  <si>
    <t>Халқаро хуқуқ ва қиёсий хуқуқшунослик факультети тютори.</t>
  </si>
  <si>
    <t>23.04.2025    24.04.2025</t>
  </si>
  <si>
    <t>80-UM   22.04.2025</t>
  </si>
  <si>
    <t>Маьрифат майдони Рес кўрик танловининг  3-ярим финал босқичида  иштирок этиш мақсадида</t>
  </si>
  <si>
    <t>Журабоев Комил Элмуродович</t>
  </si>
  <si>
    <t>Маьнавият ва марифат маркази услубчиси</t>
  </si>
  <si>
    <t xml:space="preserve">Ганиева Захро  Одил қизи </t>
  </si>
  <si>
    <t>98-s   24.04.2025</t>
  </si>
  <si>
    <t>14.05.2025   20.05.2025</t>
  </si>
  <si>
    <t>Буюк Британия Лондон</t>
  </si>
  <si>
    <t>Лондон шахридаги ўтказилинадиган 3 чи  Узб-Буюк Британия Олий таьлим форумида иштирок этиш ва Британия университетлари билан янги хамкорлик ўрнатиш буйича музокаралар олиб бориш мақсадида.</t>
  </si>
  <si>
    <t>127-S   13.05.2025</t>
  </si>
  <si>
    <t>Бозоров  Ихтиёр Хакимович</t>
  </si>
  <si>
    <t>Эксплуататция ва тамирлаш бошқармаси бошлиғи</t>
  </si>
  <si>
    <t>107-s   01.05.2025</t>
  </si>
  <si>
    <t>Самарқанд вилояти Академик лицейининг  биноларини капитал таьмирлаш  хамда жихозлаш  ишларини куздан кечириш мақсадида.</t>
  </si>
  <si>
    <t>24.04.2025    26.04.2025</t>
  </si>
  <si>
    <t>99-s   24.04.2025</t>
  </si>
  <si>
    <t>Италия вазирлар кенгаши J.Meloninig  Ўзб  ташрифи доирасида  ташкил этилаётган  Ўзб ва Италия  олий таьлим муассасалари ректорлари давра  сухбатида иштирок этиш мақсадида.</t>
  </si>
  <si>
    <t>Абдихакимов Исломбек Боходир ўғли</t>
  </si>
  <si>
    <t>Кибер хуқуқи кафедраси ўқитувчи</t>
  </si>
  <si>
    <t xml:space="preserve">13.04.2025   17.04.2025           </t>
  </si>
  <si>
    <t>84-S   14.04.2025</t>
  </si>
  <si>
    <t>Хорижий университет ва ташкилотлар билан халқаро хамкорликни янада кенгайтириш бўйича тизимли ишлар олиб бориш мақсадида.</t>
  </si>
  <si>
    <t>Назаров Шавкат Назарович</t>
  </si>
  <si>
    <t>Давлат бошқаруви кафедраси мудири.</t>
  </si>
  <si>
    <t xml:space="preserve">Сулоймонова  Наргиза Мухитдиновна </t>
  </si>
  <si>
    <t>Фуқаролик  прцесуал ва иқтисодий процессуал   хуқуқи кафедраси катта ўқитувчиси</t>
  </si>
  <si>
    <t>Матмуродов Алибек Равилович</t>
  </si>
  <si>
    <t>Суд хуқуқини мухофаза қилувчи органлар  ва адвокатура  кафедраси Доцент в.б</t>
  </si>
  <si>
    <t>91-S   17.04.2025</t>
  </si>
  <si>
    <t>05.05.2025                                  17.05.2025</t>
  </si>
  <si>
    <t>Истанбул шахридаги Baxchesehr университетида илмий амалий стожировка ва дарс машғулотларини ўтказиш мақсадида</t>
  </si>
  <si>
    <t xml:space="preserve">Мадаминова  Дурдона Искандаровна </t>
  </si>
  <si>
    <t>Давлат бошқаруви кафедраси доцент</t>
  </si>
  <si>
    <t>Боймуродова  Зарифа Закировна</t>
  </si>
  <si>
    <t>Уқув жараёнини ташкил этиш  бўлими услубчиси</t>
  </si>
  <si>
    <t>Рахимова Комола Боходировна</t>
  </si>
  <si>
    <t>Комилжонов Бехруз Бахтиёр ўғли</t>
  </si>
  <si>
    <t>Қобилов Жавохир Ойбек ўғли</t>
  </si>
  <si>
    <t>Машрабжонова Асила Анваржон қизи</t>
  </si>
  <si>
    <t>Махаматжонова Мохистра Ахмат қизи</t>
  </si>
  <si>
    <t>Ирзаева Эьзоза Бахтиёр қизи</t>
  </si>
  <si>
    <t>Юлдашов Диорбек Йигитали ўғли</t>
  </si>
  <si>
    <t>Анваров Демирали Тахир ўғли</t>
  </si>
  <si>
    <t>Жураева  Севинчой Завкиддиновна</t>
  </si>
  <si>
    <t>Давлетова  Рухсора Санжарбековна</t>
  </si>
  <si>
    <t>Ректорат иш юритувчиси</t>
  </si>
  <si>
    <t>Бахромова Нилуфар Хашимовна</t>
  </si>
  <si>
    <t>Узлуксиз таьлим боўқармаси услубчиси</t>
  </si>
  <si>
    <t>Рахимова Дилором  Хайитбаевна</t>
  </si>
  <si>
    <t>119-S   07.05.2025</t>
  </si>
  <si>
    <t>20.05.2025                                  31.05.2025</t>
  </si>
  <si>
    <t>Озарбайджан</t>
  </si>
  <si>
    <t>Баку давлат  Университетида илмий амалий стожировка ўташ мақсадида.</t>
  </si>
  <si>
    <t>Қодиралиев Саддам Бахтиёржон ўғли</t>
  </si>
  <si>
    <t>Суд хуқуқни мухофаза қилувси органлар  ва адвакатура ккафедраси катта ўқитувчиси</t>
  </si>
  <si>
    <t>Фаттахахова Амина Рустамовна</t>
  </si>
  <si>
    <t>Ўзбек тили ва адабиёт кафедраси Доцент</t>
  </si>
  <si>
    <t>Пирматов  Отабек Шовкатович</t>
  </si>
  <si>
    <t>Фуқаролик процессуал ва иқтисодий процессуал  хуқуқи кафедраси Профессор в.б</t>
  </si>
  <si>
    <t>Жиноий одил судлов факультети декан ўринбосари</t>
  </si>
  <si>
    <t xml:space="preserve">Нодиров Музаффар Ахмад ўғли </t>
  </si>
  <si>
    <t>118-s   06.05.2025</t>
  </si>
  <si>
    <t>06.05.2025    08.05.2029</t>
  </si>
  <si>
    <t>Фуқаро султонованинг ТДЮУ хузуридаги Наманган вилояти Академик лиуейнинг ўқитувчилари ва ходимларининг хатти харакатларидан норози болиб йуллаган мурожаатини атрофлича ўрганиш мақсадида.</t>
  </si>
  <si>
    <t>Акмалхонов Боситхон Азизхон ўғли</t>
  </si>
  <si>
    <t>Таьлим сифатини назорат қилиш бўлим бош мутахассиси</t>
  </si>
  <si>
    <t>Узлуксиз таьлим  бошвармаси бошлиғи</t>
  </si>
  <si>
    <t xml:space="preserve">Махкамов Дурбек Немаьтович </t>
  </si>
  <si>
    <t>Ташкилий назорат ва стратегик режалаштириш бошқармаси Бошлиғи</t>
  </si>
  <si>
    <t>Мустафакулов Дилшод Саломович</t>
  </si>
  <si>
    <t>Давлат ва хуқуқ назарияси кафедраси ўқитувчиси</t>
  </si>
  <si>
    <t>Боймуродов Ботир Панжи ўғли</t>
  </si>
  <si>
    <t>Давлат ва хуқуқ назарияси кафедраси катта  ўқитувчиси</t>
  </si>
  <si>
    <t>Тожибоев  Акбар Зафар ўғли</t>
  </si>
  <si>
    <t>Омавий хуқуқ факультети декан ўринбосари</t>
  </si>
  <si>
    <t>111-S   01.05.2025</t>
  </si>
  <si>
    <t>25.05.2025                                  08.06.2025</t>
  </si>
  <si>
    <t>Италия Республикасининг  Рома-Тре  университетида илмий амалий стожировка ўташ мақсадида</t>
  </si>
  <si>
    <t>Хамидов Нурмухаммад  Ориф ўғли</t>
  </si>
  <si>
    <t>Жиноят хуқуқи криминология ва корупцияга қарши курашиш кафедраасининг в.б профессори</t>
  </si>
  <si>
    <t>103-S   28.04.2025</t>
  </si>
  <si>
    <t>12.05.2025                                  25.05.2025</t>
  </si>
  <si>
    <t>Италия Республикасининг  Рома-Тре  университетида академик хамкорликьфаолияти доирасида талабалар ва профессор ўқитувчилари учун маруза машғулотларини ўтказиш ва малака ошириш   мақсадида.</t>
  </si>
  <si>
    <t>Тулаганова Гулчехра Захидовна</t>
  </si>
  <si>
    <t>Жиноят процесуал хуқуқи  кафедраси профессор</t>
  </si>
  <si>
    <t>Суюнова Дилбар Жолдасбаевна</t>
  </si>
  <si>
    <t>05.05.2025                                  11.05.2025</t>
  </si>
  <si>
    <t>64-S   24.03.2025</t>
  </si>
  <si>
    <t>Швециянинг  Лунд университетида  МOOCA  лойихаси доирасида ташкил этилган  Ғарбга хос бўлмаган  жамиятларда хуқуқий ислохат   халқаро конференцияда қатнашиш мақсадида.</t>
  </si>
  <si>
    <t>Европа иттифоқи хуқуқи кафедраси профессори</t>
  </si>
  <si>
    <t>126-S   12.05.2025</t>
  </si>
  <si>
    <t>12.05.2025                                  21.05.2025</t>
  </si>
  <si>
    <t>13.05.2025                                  20.05.2025</t>
  </si>
  <si>
    <t>Буюк Британия  Лондон  шахрида  ўтказиладиган Учинчи Ўзб-Буюк Британия олий таьлим форумида  Британия  университетлари  билан хамкорлик  бўйича  музокараларда  иштирок  этиш мақсадида.</t>
  </si>
  <si>
    <t xml:space="preserve">Буюк Британия </t>
  </si>
  <si>
    <t>Қосимов  Ботиржон  Маьруфжон  ўғли</t>
  </si>
  <si>
    <t>Аслонова Лайло Олимовна</t>
  </si>
  <si>
    <t>Трансформация бўлими Бўлим бошлиғи</t>
  </si>
  <si>
    <t>Кониститутциявий  хуқуқ  кафедраси ўқитувчи</t>
  </si>
  <si>
    <t>Жалилов Нодирбек Комил ўғли</t>
  </si>
  <si>
    <t>Узлуксиз таьлим бошқармаси Бошлиқ ўринбосари</t>
  </si>
  <si>
    <t>Тошканов Нурбек Бахриддинович</t>
  </si>
  <si>
    <t>Бизнес хуқуқи кафедраси ўқитувчиси</t>
  </si>
  <si>
    <t>Алижонов  Аюбжон Қобилжон ўғли</t>
  </si>
  <si>
    <t>115-S   06.05.2025</t>
  </si>
  <si>
    <t>19.05.2025                                  31.05.2025</t>
  </si>
  <si>
    <t>Хитой Халқ Рес нинг Жанубий ғарбий сиёсатшуносли ва хуқуқ университетида  илмий амалий стажировка ўташ мақсадида</t>
  </si>
  <si>
    <t>Умиров  Сарвар Турғунбой ўғли</t>
  </si>
  <si>
    <t>Хорижий тилар кафедраси ўқитувчиси</t>
  </si>
  <si>
    <t>158-S   09.06.2025</t>
  </si>
  <si>
    <t>14.06.2025                                  22.06.2025</t>
  </si>
  <si>
    <t>Буюк Британиянинг Лангастер  университетида малака ошириш дастурида  иштирок этиш мақсадида.</t>
  </si>
  <si>
    <t>Саидов Бобур  Бахромович</t>
  </si>
  <si>
    <t>Кан Экатерина Эдуардовна</t>
  </si>
  <si>
    <t>Ёқубов Шухрат Воситжон ўғли</t>
  </si>
  <si>
    <t>Интелектуал мулк хуқуққи кафедраси ўқитувчиси</t>
  </si>
  <si>
    <t>02.06.2025                                  16.06.2025</t>
  </si>
  <si>
    <t>97-S   24.04.2025</t>
  </si>
  <si>
    <t>Польша Рес Гданск университетида малака ошириш дастурида  иштирок этиш ва дарс машғулотларини ўтказиш мақсадида.</t>
  </si>
  <si>
    <t>Ахтамова Юлдуз Ахтамовна</t>
  </si>
  <si>
    <t>Халқаро хусусий хуқуқ   кафедраси  ўқитувчи</t>
  </si>
  <si>
    <t>144-S   26.05.2025</t>
  </si>
  <si>
    <t>09.06.2025                                  15.06.2025</t>
  </si>
  <si>
    <t xml:space="preserve">Германгиянинг Франкфурт шахрида халқаро арбитраш хамда адвакатлик фирмаси  ва халқаро тижорат палатаси мезбонлигида ташкил этилган халқаро танловининг оғзаки босқичида  университет талабаларига мураббий сифатида иштирок этиш мақсадида. </t>
  </si>
  <si>
    <t>Акмалхонов Боситхон  Азизхон ўғли</t>
  </si>
  <si>
    <t>Мисиров Рахмонқул Раимович</t>
  </si>
  <si>
    <t>Бош Аудитор</t>
  </si>
  <si>
    <t>140-s   21.05.2025</t>
  </si>
  <si>
    <t>21.05.2025    23.05.2025</t>
  </si>
  <si>
    <t>ТДЮУ хузуридаги Самарқанд ва Наманган академик  лицейларида ўқув жараёнини сифатли ташкил этилиши  хамда Молия хўжалик сохасида қонунчилик худжатларига риоя этилишини ўрганиш мақсадида</t>
  </si>
  <si>
    <t>Суфиева Дилафруз Улуғбековна</t>
  </si>
  <si>
    <t>Давлат ва хуқуқ назарияси кафедраси Катта ўқитувчи</t>
  </si>
  <si>
    <t>18.05.2025                                  21.05.2025</t>
  </si>
  <si>
    <t>133-S   16.05.2025</t>
  </si>
  <si>
    <t>Санкт-Петербург</t>
  </si>
  <si>
    <t>Адлия вазирлиги делегациясининг таркибида   Санкт-Петербург шахрига ташрий буюруш хамда халқаро тажриба  ортириш ва сесияда мпрузачи сифатида иштирок этиш мақсадида.</t>
  </si>
  <si>
    <t>Шарипова Фарангиз Абдурашид қизи</t>
  </si>
  <si>
    <t>Психолог</t>
  </si>
  <si>
    <t>Хорижий тиллар кафедраси Доценти</t>
  </si>
  <si>
    <t>18.05.2025    20.05.2025</t>
  </si>
  <si>
    <t>136-s   16.05.2025</t>
  </si>
  <si>
    <t>Хотин қизлар ўртасида жиноятчилик зўравонлик самасудга бархам  беришга  ўзаро тажриба алмашиш бўйича хотин қизлар маслахат кенгаши раислрининг 2024-2025-ўқув йилдаги  фаолиятини танқидий  тахлил қилиш мақсадида Ургенч давлат университетида семинар тренингда иштирок этиш мақсадида.</t>
  </si>
  <si>
    <t>Рамазанов МухаммадАли Абдурашидович</t>
  </si>
  <si>
    <t>139-S   20.05.2025</t>
  </si>
  <si>
    <t>20.05.2025                                  24.05.2025</t>
  </si>
  <si>
    <t>Хитой Халқ Рес нинг Жанубий ғарбий сиёсатшуносли ва хуқуқ университетига ташриф буюриб учрашувлар ўтказиш музокаралар олиб бориш .</t>
  </si>
  <si>
    <t>138-S   20.05.2025</t>
  </si>
  <si>
    <t>Камилжонов Бехруз  Бахтиёр ўғли</t>
  </si>
  <si>
    <t>110-UM   04.06.2025</t>
  </si>
  <si>
    <t>11.06.2025    14.06.2025</t>
  </si>
  <si>
    <t>Бу азиз ватан барчамизники  шиори остидаги фистивал доирасида кўрик танловининг финал босқичи иштирок этиш мақсадида.</t>
  </si>
  <si>
    <t>Дилбобоев  Нозимбек Шавкат ўғли</t>
  </si>
  <si>
    <t>Турдиалиев Мухаммадали Пўлатжон ўғли</t>
  </si>
  <si>
    <t xml:space="preserve">Аламонова Шоира Эргаш қизи </t>
  </si>
  <si>
    <t>137-S   19.05.2025</t>
  </si>
  <si>
    <t>26.05.2025                                  05.06.2025</t>
  </si>
  <si>
    <t>Бирлашган  миллатлар ташкилоти  халқаро  хуқуқ камисиясининг 76-сессиясида бўлиб ўтирадиган семинарда  иштирок этиш мақсадида.</t>
  </si>
  <si>
    <t>Рўзиева  Рахимабону Шахзод қизи</t>
  </si>
  <si>
    <t>Сайфуллаева Махбуба Азим қизи</t>
  </si>
  <si>
    <t xml:space="preserve">Очилов  Аслиддин </t>
  </si>
  <si>
    <t>389-TM   27.05.2025</t>
  </si>
  <si>
    <t xml:space="preserve">Германгиянинг Франкфурт шахрида халқаро арбитраш хамда адвакатлик фирмаси  ва халқаро тижорат палатаси мезбонлигида ташкил этилган халқаро танловининг оғзаки босқичида    иштирок этиш мақсадида. </t>
  </si>
  <si>
    <t>389-TM   07.03.2025</t>
  </si>
  <si>
    <t>Журабоева Сарвара Акбар қизи</t>
  </si>
  <si>
    <t>Илмий бошқарма услубчиси</t>
  </si>
  <si>
    <t>Рахимова  Мафтуна Юлдашбой қизи</t>
  </si>
  <si>
    <t>Хуққуқий ташабуслар ва иновация маркази бош мутахассиси</t>
  </si>
  <si>
    <t>Тилабердиев Шохрух Зафар ўғли</t>
  </si>
  <si>
    <t>Махаматжонова Мохистра Ахмад қизи</t>
  </si>
  <si>
    <t>Жураева Севинч Завкидиновна</t>
  </si>
  <si>
    <t>Давлетова Рухсора Санжарбековна</t>
  </si>
  <si>
    <t>166-S 11.06.2025</t>
  </si>
  <si>
    <t>Юлдашев Диербек Йигитали ўғли</t>
  </si>
  <si>
    <t>Рахмоналиев  Миржалол Авазбек ўғли</t>
  </si>
  <si>
    <t>Магистратура ва сиртқи таьлим факультети  магстри</t>
  </si>
  <si>
    <t>Журабоев Комилжон Элмуродович</t>
  </si>
  <si>
    <t>Тохиржонов Сардорбек Ойбек ўғли</t>
  </si>
  <si>
    <t>Абдуманнабова Муяссар Абдурашид қизи</t>
  </si>
  <si>
    <t>Тожибоева  Муниса  Музаффар қизи</t>
  </si>
  <si>
    <t>Шерханова  Умида Алишер қизи</t>
  </si>
  <si>
    <t>117-S   06.05.2025  188-S   01.07.2025</t>
  </si>
  <si>
    <t>11.06.2025                                  19.06.2025  11.06.2025                                  20.06.2025</t>
  </si>
  <si>
    <t>Бобоева Гузал Норматовна</t>
  </si>
  <si>
    <t>Илмий бошқарма бўлим бошлиғи</t>
  </si>
  <si>
    <t>163-S   11.06.2025   192-S   09.07.2025</t>
  </si>
  <si>
    <t xml:space="preserve">15.06.2025                                  19.06.2025 14.06.2025                                  19.06.2025   </t>
  </si>
  <si>
    <t>Ганиева Захро Одил қизи</t>
  </si>
  <si>
    <t>Маьнавия ва марифат маркази услубчиси</t>
  </si>
  <si>
    <t>Жамоатчилик ва ОАВ билан алоқалар бўлими бошлиғи</t>
  </si>
  <si>
    <t xml:space="preserve">Times  Higher Education  халқаро рейтинг  ташкилоти томониндан  ташкил этилган  алохида  кургазма  бурчаги билан  қатнашиш мақсадида                                                                                                                                </t>
  </si>
  <si>
    <t xml:space="preserve">Хазратқулов Одилбек Турсунович </t>
  </si>
  <si>
    <t xml:space="preserve">Халқаро хусусий хуқуқ кафедраси кафедра мудири </t>
  </si>
  <si>
    <t>Польша-Германия</t>
  </si>
  <si>
    <t>142-S   26.05.2025</t>
  </si>
  <si>
    <t>12.06.2025                                  26.06.2025</t>
  </si>
  <si>
    <t>Юлдашев  Жахонгир Иномович</t>
  </si>
  <si>
    <t>Тожибоев Сарвар Зафарович</t>
  </si>
  <si>
    <t>Фуқаролик хуқуқи  кафедраси Кафедра мудири ўринбосари</t>
  </si>
  <si>
    <t>Фуқаролик хуқуқи  кафедраси ўқитувчи</t>
  </si>
  <si>
    <t>Гданск университети ва Германиянинг Регенсбург университетида тадқиқот дастури доирасида маруза машғулотларини ташкил этиш малака ошириш университети профессор ўқитувчилари билан илмий  учрашувлар ташкил этиш.</t>
  </si>
  <si>
    <t>Жураев Шерзод Юлдашевич</t>
  </si>
  <si>
    <t>Маьмурий ва молия хуқуқи кафедраси доценти</t>
  </si>
  <si>
    <t xml:space="preserve">Италиява - Греция </t>
  </si>
  <si>
    <t>Жураев Шерзод Юлдашевич                     ( Таджимуратов Мийирбек Абдикаримович)</t>
  </si>
  <si>
    <t>Хошимхонов Ахрор Мўминович</t>
  </si>
  <si>
    <t>Хунарманд уюшма аьзоси                 Шартнома  11/1-01 09.06.2025й</t>
  </si>
  <si>
    <t>122-UM 13.06.2025   167-S   12.06.2025</t>
  </si>
  <si>
    <t>12.06.2025                                  19.06.2025</t>
  </si>
  <si>
    <t>Италия Республикасининг  Roma Tre  ва Юнеско 43-сессиясининг  мазмун мохияти хақида тарғибот қилиш мамлакатимиз тарихи буюк аломалар ва бугунги кунда амалга оширилаётган ислохатлар юзасидан маьрузалар қилиш хамда Греция давлатининг Афина шахрида Европа оммавий хуқуқ ташкилоти билан хамкорлик  алоқаларини ўрнатиш мақсадида.</t>
  </si>
  <si>
    <t>Ёшлар  масалалари ма маьнавий маьрифий ишлари бўйича</t>
  </si>
  <si>
    <t>Эшқурбонов  Илхом Норсоғот ўғли</t>
  </si>
  <si>
    <t>334-TM   06.05.2025</t>
  </si>
  <si>
    <t>Қурбанов  Манучехр Жамшидбекович</t>
  </si>
  <si>
    <t>11.06.2025                                  19.06.2025  11.06.2025                                  20.06.2024</t>
  </si>
  <si>
    <t>334-TM   06.05.2024</t>
  </si>
  <si>
    <t>Худойназаров Дадахон Аваз ўғли</t>
  </si>
  <si>
    <t>Фуқаролик  процессуал ва иқтисодий процессуал хуқуқи кафедраси кафедра мудири ўринбосари</t>
  </si>
  <si>
    <t>Хақбердиев Абдумурод Абдусаидович</t>
  </si>
  <si>
    <t>Фуқаролик  процессуал ва иқтисодий процессуал хуқуқи кафедраси доцент</t>
  </si>
  <si>
    <t>179-s   25.06.2025</t>
  </si>
  <si>
    <t>21.06.2025    26.06.2025</t>
  </si>
  <si>
    <t>Давлат хизмати бўйича БМТ -форуми 2025 Ўзб Адлия вазирлиги вакили сифатида  хамрохлик қилиш  ва тадбирда иштирок этиш мақсадида.</t>
  </si>
  <si>
    <t>Якубов Ахтам Нусратиллоевич</t>
  </si>
  <si>
    <t>Халқаро хамкорлик ва узлуксит таьлим бўйисча проректор</t>
  </si>
  <si>
    <t>173-s   20.06.2025</t>
  </si>
  <si>
    <t>ТДЮУ хузуридаги Самарқанд  академик  лицей фаолияти билан яқиндан танишиш ма амалий кўмаклашиш мақсадида</t>
  </si>
  <si>
    <t>Пирмедова  Хайитгул Мухамедовна</t>
  </si>
  <si>
    <t>АРМ директори</t>
  </si>
  <si>
    <t>87-S   16.04.2025</t>
  </si>
  <si>
    <t>11.06.2025                                  14.06.2026</t>
  </si>
  <si>
    <t>Бишкек  шахрида бўлиб ўтадиган Академик кутубхоналар Тенденциялар  ва иновациялар  конференцияда иштирок этиш мақсадида.</t>
  </si>
  <si>
    <t>Зоилбоев Жавлон Каримжон ўғли</t>
  </si>
  <si>
    <t>Маьмурий ва молия хуқуқи кафедраси катта ўқитувчиси</t>
  </si>
  <si>
    <t>Умаров Бахром Зокиржонович</t>
  </si>
  <si>
    <t>Каримжонов  Мухаммад Мухаммадалиевич</t>
  </si>
  <si>
    <t>Мехнат хуқуқи кафедраси катта ўқитувчиси</t>
  </si>
  <si>
    <t>Исмоилов  Шухрат Абдусаминович</t>
  </si>
  <si>
    <t>Мехнат хуқуқи кафедраси кафедра мудири</t>
  </si>
  <si>
    <t>Мустафакулов Дилшод  Саломович</t>
  </si>
  <si>
    <t>Утемуратов Махмуд Ажимуратович</t>
  </si>
  <si>
    <t>Давлат ва хуқуқ назарияси кафедраси Кафедра мудири</t>
  </si>
  <si>
    <t>Хакимов Суннат  Фурқат ўғли</t>
  </si>
  <si>
    <t>Кониститутциявий хуқуқ кафедраси ўқитувчи</t>
  </si>
  <si>
    <t>Абдурахмон Мухаммад Сувонқул ўғли</t>
  </si>
  <si>
    <t>25.06.2025    27.06.2025</t>
  </si>
  <si>
    <t>Назаров Фозил Марибжонович</t>
  </si>
  <si>
    <r>
      <t>180-s   25.06.2025</t>
    </r>
    <r>
      <rPr>
        <sz val="11"/>
        <color theme="1"/>
        <rFont val="Calibri"/>
        <family val="2"/>
        <charset val="204"/>
        <scheme val="minor"/>
      </rPr>
      <t/>
    </r>
  </si>
  <si>
    <t>180-s   25.06.2025</t>
  </si>
  <si>
    <t>180-s   25.06.2026</t>
  </si>
  <si>
    <t>180-s   25.06.2027</t>
  </si>
  <si>
    <t>25.06.2025    27.06.2026</t>
  </si>
  <si>
    <t>25.06.2025    27.06.2027</t>
  </si>
  <si>
    <t>Умумий ўрта таьлим муассасаларида вояга йетмаганлар ва ёшларнинг хуқуқй онги ва хуқуқий маданиятини ошириш уларни қонунга итоаткорлик ва хуқуқ бузарликка  тоқатсизлик рухида тарбиялашга қаратилган Хуқуқий мактаб хамда Хуқуқ Синфларда ташкил этилган мактадларда ўрганиш ишларини ташкил этиш мақсадида.</t>
  </si>
  <si>
    <t>Алмуродов Камол Абдуллаевич</t>
  </si>
  <si>
    <t>Электрон университе бўлим бошлиғи</t>
  </si>
  <si>
    <t>22.06.2025    24.06.2025</t>
  </si>
  <si>
    <t>175-s   23.06.2025</t>
  </si>
  <si>
    <t>Халикулов Камолиддин Носирович</t>
  </si>
  <si>
    <t>Халқаро хуқуқ ва инсон хуқуқлари кафедраси ўқитувчи</t>
  </si>
  <si>
    <t>Саидов Иброхим Анварович</t>
  </si>
  <si>
    <t>Юлдашбеков  Анваржон Алишер ўғли</t>
  </si>
  <si>
    <t>Нуруллаев  Фаррух Умиджонович</t>
  </si>
  <si>
    <t xml:space="preserve">   </t>
  </si>
  <si>
    <t>Жиноят хуқуқ ва криминология ва корупцияга қарши курашиш кафедраси ўқитувчиси</t>
  </si>
  <si>
    <t>Илмий бошқарма бошлиғи</t>
  </si>
  <si>
    <t>27.06.2025    29.06.2089</t>
  </si>
  <si>
    <t>184-s   27.06.2029</t>
  </si>
  <si>
    <t>Аллаёров  ЖахонгирТошпўлатович</t>
  </si>
  <si>
    <t>Наманга вилояти Академиук лицейи фаолияти билан яқиндан танишиш ва амалий кўмаклашиш,Наманган техника университетида ўтказилинадиган ўқув семинарида иштирок этиш мақсадида</t>
  </si>
  <si>
    <t>Муродуллаев  ДостонНигматулла ўғли</t>
  </si>
  <si>
    <t>Хамидов Бахтиёр Хамидович</t>
  </si>
  <si>
    <t>Криминалистика ва суд экспертизаси кафедраси кафедра мудири ўринбосари</t>
  </si>
  <si>
    <t xml:space="preserve">Криминалистика ва суд экспертизаси кафедраси кафедра мудири </t>
  </si>
  <si>
    <t>Тўхтаев Ўктамжон Зарифжон ўғли</t>
  </si>
  <si>
    <t>Фуқаролик хуқуқи кафедраси ўқитувчиси</t>
  </si>
  <si>
    <t>Буриев Йулчибой Худойназарович</t>
  </si>
  <si>
    <t>Интелектуал  мулк хуқуқи кафедраси ўқитувчиси</t>
  </si>
  <si>
    <t>162-s   11.06.2025</t>
  </si>
  <si>
    <t>11.06.2025    13.06.2025</t>
  </si>
  <si>
    <t>"Stret Low " лойихасини  оммалаштириш мактаб ўқувчилари хамда ёшлар учун дам олиш масканлари ва болалар оромгохларилда турли худудий мавзуларда машғулотлар ва тадбирлар ўтказиб бориш мақсадида.</t>
  </si>
  <si>
    <t>Гозибеков  Хуршид Искандарович</t>
  </si>
  <si>
    <t>125-s   12.05.2025</t>
  </si>
  <si>
    <t>13.05.2025    15.05.2025</t>
  </si>
  <si>
    <t>334-TM   06.05.2024449-TM   01.07.2025</t>
  </si>
  <si>
    <t>334-TM   06.05.2024  449-TM   01.07.2025</t>
  </si>
  <si>
    <t>Нидерландиянинг Гаага шахрида бўлиб ўтадиган халқаро жиноят хуқуқи бўйича халқаро танловидв талабаларига  мураббийлик қилиш мақсадида.</t>
  </si>
  <si>
    <t>Нидерландиянинг Гаага шахрида бўлиб ўтадиган Халқаро жиноят хуқуқи бўйича Халқаро танловида  иштирок этиш мақсадида.</t>
  </si>
  <si>
    <t xml:space="preserve">31-UM  19.02.2025    65-UM  </t>
  </si>
  <si>
    <t xml:space="preserve">2025 йил 2 чорак  давомида Тошкент давлат юридик университетининг ходимларининг республика  
ташқарисидаги хизмат сафарлари бўйича амалга оширган харажатлари тўғрисида </t>
  </si>
  <si>
    <t xml:space="preserve">2025 йил 3 чорак  давомида Тошкент давлат юридик университетининг ходимларининг республика  
ташқарисидаги хизмат сафарлари бўйича амалга оширган харажатлари тўғрисида </t>
  </si>
  <si>
    <t>Буюк  Британия</t>
  </si>
  <si>
    <t>Аллах Ракха Найим</t>
  </si>
  <si>
    <t>Австрия</t>
  </si>
  <si>
    <t>Қозоғистон Республикаси</t>
  </si>
  <si>
    <t>Испания</t>
  </si>
  <si>
    <t>Султонов Бахридин</t>
  </si>
  <si>
    <t>Сингапур</t>
  </si>
  <si>
    <t xml:space="preserve">2025 йил 3 чорак  давомида Тошкент давлат юридик университетининг ходимларининг республика  
ичидаги хизмат сафарлари бўйича амалга оширган харажатлари тўғрисида </t>
  </si>
  <si>
    <t>Қарши-Термиз</t>
  </si>
  <si>
    <t>Убайдуллаев Амирхон Фаррух ўғли</t>
  </si>
  <si>
    <t>Кибер хуқуқи кафедраси ўқитувчиси</t>
  </si>
  <si>
    <t xml:space="preserve">09.07.2025                   16.07.2025 </t>
  </si>
  <si>
    <t xml:space="preserve">102-S 28.04.2025  </t>
  </si>
  <si>
    <t>Австриянинг Вена шахрида бўлиб ўтиладиган  IBA-VIAC CDRS Халқаро танловида талабалар жамоасига мурабийлик қилиш мақсадида.</t>
  </si>
  <si>
    <t>Рўзибаева Нигорахон Рахимовна</t>
  </si>
  <si>
    <t>Хорижий тиллар кафедраси                 Доцент в.б</t>
  </si>
  <si>
    <t xml:space="preserve">108-S 01.05.2025  </t>
  </si>
  <si>
    <t xml:space="preserve">03.08.2025                   16.08.2025 </t>
  </si>
  <si>
    <t>Буюк Британиянинг Окосфорд университетида малака ошириш дастурида иштирок этиш мақсадида.</t>
  </si>
  <si>
    <t>Абдусаттаров Илхомжон эркинович</t>
  </si>
  <si>
    <t>Хуқуққий ташабуслар бўлими бўлим бошлиғи</t>
  </si>
  <si>
    <t xml:space="preserve">183-s  27.06.2025       </t>
  </si>
  <si>
    <t xml:space="preserve"> 27.06.2025    06.07.2025         </t>
  </si>
  <si>
    <t>Ўзб Рес Презденти рахбарлигида 2025-йил 16-июнь куни ўтказилган Видиоселектор еғилишида белгиланган топшириқлар ижросини самарали  ташкил этиш доирасида Фарғона вилоятида  муоммоларни аниқлар ва уларни хал этишга қаратилган таклифлар ишлаб чикиш жароёнида иштирок этиш мақсадида.</t>
  </si>
  <si>
    <t>Кубаева Исмигул Фарход қизи</t>
  </si>
  <si>
    <t xml:space="preserve">120-s 07.05.2025  </t>
  </si>
  <si>
    <t xml:space="preserve">27.07.2025                   16.08.2025        </t>
  </si>
  <si>
    <t>Гаага академиясида халқаро омовий хуқуқ  фани доирасида  ўтказиладиган ўқув дастурида қатнашиш  ва малака ошириш мақсадида.</t>
  </si>
  <si>
    <t xml:space="preserve">07.07.2025                   26.07.2025        </t>
  </si>
  <si>
    <t>Эшбаев Ғайрат Болибек ўғли</t>
  </si>
  <si>
    <t>Хакимов Асадбек  Ботир ўғли</t>
  </si>
  <si>
    <t>Бизнес хуқуқи кафедраси ўқитувчи ёрдамчиси</t>
  </si>
  <si>
    <t>145-UM 07.07.2025  509-ТМ 31.07.2025</t>
  </si>
  <si>
    <t>07.07.2025                   17.07.2025   07.07.2025                   18.07.2025</t>
  </si>
  <si>
    <t xml:space="preserve">Талабалар жамоаси билан  Халқаро  Turkish  Vorol  Law Sumer Shool  ўқув дастурида иштирок этиш </t>
  </si>
  <si>
    <t>Раджапов Хусеин Мухаммад ўғли</t>
  </si>
  <si>
    <t>Бизнес хуқуқи кафедраси               Доцент</t>
  </si>
  <si>
    <t>172-S  19.06.2025  509-ТМ 31.07.2025</t>
  </si>
  <si>
    <t>Польша Республикаси</t>
  </si>
  <si>
    <t xml:space="preserve">21.07.2025                   28.07.2025         </t>
  </si>
  <si>
    <r>
      <t>199-S  17.07.2025</t>
    </r>
    <r>
      <rPr>
        <sz val="11"/>
        <color theme="1"/>
        <rFont val="Calibri"/>
        <family val="2"/>
        <charset val="204"/>
        <scheme val="minor"/>
      </rPr>
      <t/>
    </r>
  </si>
  <si>
    <t>Европа клиник хуқуқий таьлим конфиренсиянинг 11- йиллиги доирасида  Лазарские университетида ўтказилинадиган халқаро конференцияда  иштирок этиш мақсадида хамда Лазарские университети ўртасида Клиник юридик  талим ёналишида хамкорлик қилиш ва мухокама қилиш мақсадида.</t>
  </si>
  <si>
    <t xml:space="preserve">184-s  27.06.2025       </t>
  </si>
  <si>
    <t xml:space="preserve"> 26.06.2025    28.06.2025         </t>
  </si>
  <si>
    <t>Эргашев Икром Абдурасулович</t>
  </si>
  <si>
    <t>Таьлим сифатини назорат қилиш бўлими бошлиғи</t>
  </si>
  <si>
    <r>
      <rPr>
        <sz val="11"/>
        <color theme="1"/>
        <rFont val="Times New Roman"/>
        <family val="1"/>
        <charset val="204"/>
      </rPr>
      <t xml:space="preserve">143-S </t>
    </r>
    <r>
      <rPr>
        <sz val="11"/>
        <rFont val="Times New Roman"/>
        <family val="1"/>
        <charset val="204"/>
      </rPr>
      <t xml:space="preserve">26.05.2025 </t>
    </r>
    <r>
      <rPr>
        <sz val="11"/>
        <color rgb="FFFF0000"/>
        <rFont val="Times New Roman"/>
        <family val="1"/>
        <charset val="204"/>
      </rPr>
      <t xml:space="preserve">   </t>
    </r>
  </si>
  <si>
    <t xml:space="preserve">28.07.2025                   15.08.2025        </t>
  </si>
  <si>
    <t>Гаага  академиясида халқаро хусусий хуқуқ фани доирасида ўтказилинадиган ўқуқ дастурида қатнашиш ва малака ошириш мақсадида.</t>
  </si>
  <si>
    <t>Абдусаттаров Илхомжон Эркинович</t>
  </si>
  <si>
    <t xml:space="preserve">196-s  14.07.2025       </t>
  </si>
  <si>
    <t xml:space="preserve"> 09.07.2025    13.07.2025         </t>
  </si>
  <si>
    <t>Ўзб Рес Президентинг 2024- йил 24- майдаги  ПФ-80 фармонида белгиланган вазифаларини ижросини самарали тамирлаш мақсадида.</t>
  </si>
  <si>
    <r>
      <t>191-S  09.07.2025</t>
    </r>
    <r>
      <rPr>
        <sz val="11"/>
        <color theme="1"/>
        <rFont val="Calibri"/>
        <family val="2"/>
        <charset val="204"/>
        <scheme val="minor"/>
      </rPr>
      <t/>
    </r>
  </si>
  <si>
    <t xml:space="preserve">08.07.2025                   10.07.2025    </t>
  </si>
  <si>
    <t>Қозоғистон Республикасидаги Нарикбаев Университети ўртасидаги қушма  икки дипломли дастур битирувчиларининг диплом топшириш маросимида иштирок этиш  шунингдек Университетлар аро хамкорлик доирасида ўзаро тажриба алмашиш.</t>
  </si>
  <si>
    <t xml:space="preserve">Халқаро хуқуқ ва қиёсий  хуқуқшунослик факультети  Декани  </t>
  </si>
  <si>
    <t>Молия иқтисод ишлари бўйича проректор.</t>
  </si>
  <si>
    <t>Садридинова Севинч Бахтиёр қизи</t>
  </si>
  <si>
    <t>79-UM  21.04.2025</t>
  </si>
  <si>
    <t>Австриянинг Вена шахрида бўлиб ўтиладиган  IBA-VIAC CDRS Халқаро танловида иштирок  этиш мақсадида.</t>
  </si>
  <si>
    <t xml:space="preserve">09.07.2025                   16.07.2025    </t>
  </si>
  <si>
    <t>Абдусаттаров Шахзод Абдумўмин ўғли</t>
  </si>
  <si>
    <t>Халқаро хусусий хуқуқ кафедраси Ўқитувчи ёрдамчиси.</t>
  </si>
  <si>
    <t>201-S  24.07.2025</t>
  </si>
  <si>
    <t xml:space="preserve">27.07.2025                   16.08.2025 </t>
  </si>
  <si>
    <t>Ражаббоев Сохиб Рўзиқулович</t>
  </si>
  <si>
    <t>Талабаларга хизмат қилиш бўлими бошлиғи</t>
  </si>
  <si>
    <t xml:space="preserve">197-s  15.07.2025       </t>
  </si>
  <si>
    <t xml:space="preserve"> 12.07.2025    18.07.2025         </t>
  </si>
  <si>
    <t>Олий таьлим ташкилотларидаги  Регистратор офиси  фаолиятини   жоига чиқан холда ўрганиш, самарадорлигини ошириш белгиланган муддатларда мониторинг ўтказиш мақсадида.</t>
  </si>
  <si>
    <t>Жиноят хуқуқи криминология ва корупцияга карши курашиш кафедраси Катта ўқитувчи</t>
  </si>
  <si>
    <t>Отабоев Бобур Ибрат ўғли</t>
  </si>
  <si>
    <t xml:space="preserve">16.06.2025                   23.06.2025       </t>
  </si>
  <si>
    <t>86-S  16.04.2025</t>
  </si>
  <si>
    <t>Испания давлатининг Саламанга университетида маруза утиш хамда Endoment Fond доирасида хамкорлик алоқаларини ўрнатиш мақсадида.</t>
  </si>
  <si>
    <t>Салаев Нодир Сапарбаевич</t>
  </si>
  <si>
    <t>Жиноят хуқуқи криминология ва корупцияга карши курашиш кафедраси Профессор.</t>
  </si>
  <si>
    <t xml:space="preserve">206-s  12.08.2025       </t>
  </si>
  <si>
    <t xml:space="preserve"> 06.08.2025    07.08.2025         </t>
  </si>
  <si>
    <t>Ўзб Рес Президентинг 2024- йил 24- майдаги  ПФ-80 фармонида белгиланган вазифаларини ижросини самарали тамирлаш мақсадида. Наманган вилоят академик лицей фаолиянини амалий жихатидан кумаклашиш мақсадида.</t>
  </si>
  <si>
    <t>Рузиева Рахимабону Шахзод қизи</t>
  </si>
  <si>
    <t>Тожикистон Республикаси</t>
  </si>
  <si>
    <t>517-ТМ   06.08.2025</t>
  </si>
  <si>
    <t>Ўзб Рес Ташқи ишлар вазирлиги тамонидан ўтказилган сухбат боскичидан мувафақиятли ўтган ўқув жараёнида юқори  ўзлаштириш курсатгичларига эга болганлиги сабабли хориждаги муасассаларда амалиёт ўташ учун юборилган.</t>
  </si>
  <si>
    <t>Саидова Тухфахон  Хошимжоновна</t>
  </si>
  <si>
    <t xml:space="preserve">11.08.2025   22.08.2025           </t>
  </si>
  <si>
    <t>Рахматов Элёр Жумабоевич</t>
  </si>
  <si>
    <t>Хусусий хуқуқ факультети декани ўринбосари</t>
  </si>
  <si>
    <t>182-S   26.06.2025</t>
  </si>
  <si>
    <t xml:space="preserve">28.07.2025   15.08.2025          </t>
  </si>
  <si>
    <t>Гаага Академиясида Халқаро хусусий хуқуқ бойича ёзги  курсларда иштирок этиш мақсадида.</t>
  </si>
  <si>
    <t>Ғайбуллаева Лобар Бахрилло қизи</t>
  </si>
  <si>
    <t xml:space="preserve">Адизов Илхом Умирзоқ ўғли </t>
  </si>
  <si>
    <t>Баходирова Кибриё Бахтиёр қизи</t>
  </si>
  <si>
    <t>143-UM 04.07.2025</t>
  </si>
  <si>
    <t xml:space="preserve">03.08.2025   12.08.2025          </t>
  </si>
  <si>
    <t>Халқаро   мусобақаси доирасида ташкил этилаётган ёзги мактабда иштирок этиш мақсадида.</t>
  </si>
  <si>
    <t>Рахмонов Мухаммадали Боходир ўғли</t>
  </si>
  <si>
    <t>491-ТМ  22.07.2025</t>
  </si>
  <si>
    <t xml:space="preserve">03.08.2025                   08.08.2025              </t>
  </si>
  <si>
    <t>ASIA Cup-2025  Халқаро танловида иштирок этиш  мақсадида.</t>
  </si>
  <si>
    <t>Тоиров Азизбек Толибжонович</t>
  </si>
  <si>
    <t>200-S  23.07.2025</t>
  </si>
  <si>
    <t>ASIA Cup-2025  Халқаро танловида  мурабийлик  қилиш   мақсадида.</t>
  </si>
  <si>
    <t>Хамидов Нурмухаммад Ориф ўғли</t>
  </si>
  <si>
    <t>Жиноят хуқуқ ва криминология ва корупцияга қарши курашиш кафедраси профессор в.б</t>
  </si>
  <si>
    <r>
      <t>213-s  25.05.2025</t>
    </r>
    <r>
      <rPr>
        <sz val="11"/>
        <color theme="1"/>
        <rFont val="Calibri"/>
        <family val="2"/>
        <charset val="204"/>
        <scheme val="minor"/>
      </rPr>
      <t/>
    </r>
  </si>
  <si>
    <t>Ўзб  Рес Админстрацияси томонидан белгиланган топшириқларни ўз вактида сифатли бажаришни таьминлаш  мақсадида.</t>
  </si>
  <si>
    <t xml:space="preserve"> 25.05.2025    29.08.2025         </t>
  </si>
  <si>
    <t xml:space="preserve"> 25.05.2025    29.08.2026</t>
  </si>
  <si>
    <t>Қулдошев Шерзод Шукрулло ўғли</t>
  </si>
  <si>
    <t>Кучкаров Жалолиддин Нурулло ўғли</t>
  </si>
  <si>
    <t xml:space="preserve"> 13.08.2025    14.08.2025               ------   13.08.2025    16.08.2025             </t>
  </si>
  <si>
    <t xml:space="preserve">208-s  14.08.2025  212-s  25.08.2025       </t>
  </si>
  <si>
    <t>Муродхонов Мухаммаднур Музаффархон ўғли</t>
  </si>
  <si>
    <t>Халқаро хуқуқ ва қиёсий  хуқуқшунослик факультети   талабаси</t>
  </si>
  <si>
    <t>178-UM 26.08.2025  704-ТМ   08.10.2025</t>
  </si>
  <si>
    <t xml:space="preserve">30.08.2025   06.09.2025          </t>
  </si>
  <si>
    <t>Expo-2025 бутун жахон кўргазмасида иштирок этиш мақсадида.</t>
  </si>
  <si>
    <t>209-S  14.08.2025</t>
  </si>
  <si>
    <t xml:space="preserve">23.08.2025   29.08.2025          </t>
  </si>
  <si>
    <t>Сингапур давлатида бўлиб ўтадиган Халқаро форумида иштирок этиш мақсадида.</t>
  </si>
  <si>
    <t>Махкамов Дурбек Неьматович</t>
  </si>
  <si>
    <t>Қўшма таьлим дастурлари  факультети декани.</t>
  </si>
  <si>
    <t xml:space="preserve">19.09.2025   26.09.2025          </t>
  </si>
  <si>
    <t>19.09.2025   26.09.2026</t>
  </si>
  <si>
    <t xml:space="preserve">Базарова Дилдора Бахадировна </t>
  </si>
  <si>
    <t>Жиноят процесуал хуқуқи кафедраси мудири</t>
  </si>
  <si>
    <t xml:space="preserve">231-S  24.09.2025  218-S  03.09.2025  </t>
  </si>
  <si>
    <t>Буюк Британия   Лондон шахри</t>
  </si>
  <si>
    <t>Лондон шахрида жойлашган Лондон университети фаолиятини мувофиклаштириш  бўлими билан учрашув  уткази хамда тренингларда иштирок этиш мақсадида.</t>
  </si>
  <si>
    <t>Тиллабоев Шохрух Мирзатилло ўғли</t>
  </si>
  <si>
    <t>Инглих хуқуқи ва Европа Итифоққи хуқуқи кафедраси мудири ўринбосари</t>
  </si>
  <si>
    <r>
      <t>234-S   26.09.2025</t>
    </r>
    <r>
      <rPr>
        <sz val="11"/>
        <color theme="1"/>
        <rFont val="Calibri"/>
        <family val="2"/>
        <charset val="204"/>
        <scheme val="minor"/>
      </rPr>
      <t/>
    </r>
  </si>
  <si>
    <t xml:space="preserve">23.09.2025   26.09.2025           </t>
  </si>
  <si>
    <t>Буюк Британиянинг Нюпор шахрларида   Ўзб Рес Адлия  вазирлиги делигатцияси таркибида иштирок этиш мақсадида.</t>
  </si>
  <si>
    <t>Садиков  Мақсудбой Абдуллажонович</t>
  </si>
  <si>
    <t>31-S   20.02.2025</t>
  </si>
  <si>
    <t>21.02.2025                                  11.04.2025</t>
  </si>
  <si>
    <t>АҚШ Сиракус университетининг фуқаролик ва  ташқи оммовий алоқалар МАКвел мактабида илмий стажировка  ва малака ошириш мақсадида.</t>
  </si>
  <si>
    <t>2115 $</t>
  </si>
  <si>
    <t>3985,52 $</t>
  </si>
  <si>
    <t>5980 $</t>
  </si>
  <si>
    <t xml:space="preserve"> Юлдашева Гавхержон</t>
  </si>
  <si>
    <t>Туйчиева Шахноза Руфат қизи</t>
  </si>
  <si>
    <t xml:space="preserve">Халқаро хусусий хуқуқ кафедраси Ўқитувчиси </t>
  </si>
  <si>
    <t xml:space="preserve">224-S 16.09.2025  </t>
  </si>
  <si>
    <t>АҚШ нинг Рittsburg университетида  Арбитраж сохасида малака ошириш мақсадида.</t>
  </si>
  <si>
    <t xml:space="preserve">06.10.2025                   22.10.2025 </t>
  </si>
  <si>
    <t>Расулов Сарвар Зубайдуллоевич</t>
  </si>
  <si>
    <t>Венгрия</t>
  </si>
  <si>
    <t xml:space="preserve">665-ТМ 03.10.2025  </t>
  </si>
  <si>
    <t xml:space="preserve">04.10.2025                   12.10.2025 </t>
  </si>
  <si>
    <t xml:space="preserve"> Венгриянинг Seged  университетида қисқа муддатли академик мобиллик  дастурида  иштирок этиш мақсадида.</t>
  </si>
  <si>
    <t>Қаюмов Шухрат Райимжон ўғли</t>
  </si>
  <si>
    <t>Курбонов Маьруфжон Мамадаминович</t>
  </si>
  <si>
    <t xml:space="preserve">237-s 30.09.2025  </t>
  </si>
  <si>
    <t>Расбергенова Сарбиназ Алишеревна</t>
  </si>
  <si>
    <t xml:space="preserve">240-S 07.10.2025  </t>
  </si>
  <si>
    <t xml:space="preserve">06.10.2025                   12.10.2025 </t>
  </si>
  <si>
    <t>Беларуссия Руспубликаси Минск шахридаги Белассус давлат университетида Халқаро танловда мураббий сифатида  талабалар жамоаси билан  иштирок этиш мақсадида.</t>
  </si>
  <si>
    <t>Мирзаабдурахимов  Мирвохид Мирзаахмад ўғли</t>
  </si>
  <si>
    <t>Мирзафаров  Абдухамид Муртазо ўғли</t>
  </si>
  <si>
    <t>Турсунмуродов Камрон Турғун ўғли</t>
  </si>
  <si>
    <r>
      <t>679-ТМ  06.10.2025</t>
    </r>
    <r>
      <rPr>
        <sz val="11"/>
        <color theme="1"/>
        <rFont val="Calibri"/>
        <family val="2"/>
        <charset val="204"/>
        <scheme val="minor"/>
      </rPr>
      <t/>
    </r>
  </si>
  <si>
    <t xml:space="preserve">06.10.2025                   12.10.2025    </t>
  </si>
  <si>
    <t>Беларуссия Руспубликаси Минск шахридаги Белассус давлат университетида Халқаро танловда  иштирок этиш мақсадида.</t>
  </si>
  <si>
    <t>Магет  Мамдох Камел Шебатия</t>
  </si>
  <si>
    <r>
      <t>231-S  24.09.2025</t>
    </r>
    <r>
      <rPr>
        <sz val="11"/>
        <color theme="1"/>
        <rFont val="Calibri"/>
        <family val="2"/>
        <charset val="204"/>
        <scheme val="minor"/>
      </rPr>
      <t/>
    </r>
  </si>
  <si>
    <t xml:space="preserve">23.09.2025                   29.09.2025    </t>
  </si>
  <si>
    <t>Халқаро хуқуқ ва инсон хуқуқлари кафедраси профессори</t>
  </si>
  <si>
    <t xml:space="preserve">256-S 16.10.2025    </t>
  </si>
  <si>
    <t xml:space="preserve">19.10.2025                   23.10.2025        </t>
  </si>
  <si>
    <t>Хитой  Халқ Республикаси</t>
  </si>
  <si>
    <t>Мухамеджанов Аманулло  Закирович</t>
  </si>
  <si>
    <t>Аллакулиев Миржалол Давранбекович</t>
  </si>
  <si>
    <t>Конститутциявий хуқуқ кафедраси ўқитувчиси (ташқи ўриндош)</t>
  </si>
  <si>
    <t xml:space="preserve">АҚШ </t>
  </si>
  <si>
    <t>Сарабеков Аьзамжон Абдукадирович</t>
  </si>
  <si>
    <t>Солиева  Виктория Абдурахмановна</t>
  </si>
  <si>
    <t>Халқаро грантлар билан ишлаш  бўлим бошлиғи</t>
  </si>
  <si>
    <t>Хитой Халқ Республикаси</t>
  </si>
  <si>
    <t>Арипбаева Айгерим Бахтиёр қизи</t>
  </si>
  <si>
    <t>Юридик клиника услубчиси</t>
  </si>
  <si>
    <t>Мусаев Бекзод Турсунбоевич</t>
  </si>
  <si>
    <t xml:space="preserve">Хусусий хуқуқ факультети декани </t>
  </si>
  <si>
    <t>220-S  05.09.2025  231-S  24.09.2025</t>
  </si>
  <si>
    <t xml:space="preserve">14.09.2025                   30.09.2025 18.09.2025                   29.09.2025         </t>
  </si>
  <si>
    <t>Узоқов Бобур Учқун ўғли</t>
  </si>
  <si>
    <t>Хуқуқ сохасидаги  етакси олий таьлим муассасалари  ва тадқиқот марказларида  илмий амалий Ph D  дисертациялари доирасида тадқиқод олиб бориш  хамда стажировка  ўташ мақсадида.</t>
  </si>
  <si>
    <t>Хитой Халқ Республикасининг Умирчи шахрида ташкил этилаётган  Хуқуқий цивилизациялар алмашуви  ва ўзаро ўрганиш бўйича  Хитой -Марказий Осиё  Биринчи конференциясида қатнашиш мақсадида.</t>
  </si>
  <si>
    <t>Россия Федерацияси Казань шахри</t>
  </si>
  <si>
    <t>232-S  24.09.2025</t>
  </si>
  <si>
    <t xml:space="preserve">02.10.2025                   05.10.2025       </t>
  </si>
  <si>
    <t>Россия Федерациясининг  Козон Федерал унгиверситетида IV-Қозон халқаро юридик форумида  қатнашиш мақсадида.</t>
  </si>
  <si>
    <t>Салаев Нодирбек Сапарбаевич</t>
  </si>
  <si>
    <t>Отажонов Аброржон  Анварович</t>
  </si>
  <si>
    <t>245-S  09.10.2025</t>
  </si>
  <si>
    <t xml:space="preserve">15.10.2025                   24.10.2025              </t>
  </si>
  <si>
    <t>Жалилов Нодирбек  Комил ўғли</t>
  </si>
  <si>
    <t>Узлуксиз таьлим  бошвармаси бошлиғи ўринбосари</t>
  </si>
  <si>
    <t xml:space="preserve"> 11.09.2025    13.09.2025         </t>
  </si>
  <si>
    <t>228-s  18.09.2025</t>
  </si>
  <si>
    <t xml:space="preserve">ТДЮУ  хузуридаги  Наманган вилояти  академик лицей  фаолиятига амалий  ва ўқуқ-методик  кўмаклашиш дарс  жараёнларини  ташкил этилиши  хамда  таьлим сифати холатини  ўзганиш мақсадида </t>
  </si>
  <si>
    <t xml:space="preserve">Узлуксиз таьлим  бошвармаси бошлиғи </t>
  </si>
  <si>
    <t>215-s  29.08.2025</t>
  </si>
  <si>
    <t xml:space="preserve"> 28.08.2025    29.08.2025         </t>
  </si>
  <si>
    <t>ПФ-143-сон Фармонини  ижросини таьминлаш  хусусан  Самарқанд вилояти  Қўшрабод  туманида  фойдаланишга  топширилаётган  Фаровонлик  марказида  ташкил этилаётган  ўқуқ маркази  ва тадбиркорлик субектлари фаолиятига  амалий  кўмаклашиш мақсадида.</t>
  </si>
  <si>
    <t>223-s  15.09.2025</t>
  </si>
  <si>
    <t xml:space="preserve"> 10.09.2025           </t>
  </si>
  <si>
    <t>Муратов Мухриддин Хамидулло ўғли</t>
  </si>
  <si>
    <t>Бостонлик тумани</t>
  </si>
  <si>
    <t xml:space="preserve">Боймуродов Ботир Панжи ўғли </t>
  </si>
  <si>
    <t>Давлат ва хуқуқ назарияси кафедраси катта ўқитувчиси</t>
  </si>
  <si>
    <t>Сотволдиев Шохрух Тўланбой ўғли</t>
  </si>
  <si>
    <t>Типография сектори  оператор печатловчи</t>
  </si>
  <si>
    <t>Нурумбетов Амир Юсупбаевич</t>
  </si>
  <si>
    <t>Ўқитиш техник воситалари бўлими Тизим админстратори</t>
  </si>
  <si>
    <t>Тошмуродов  Дилмурод  Искандар ўғли</t>
  </si>
  <si>
    <t>Саидазимов Юсуф Содиқ ўғли</t>
  </si>
  <si>
    <t>Ахроров Адхамжон Асрорқул ўғли</t>
  </si>
  <si>
    <t>Маьмурий ва молия хуқуқи кафедра мудири ўринбосари</t>
  </si>
  <si>
    <t>Хайитов Шерзод Рахматуллаевич</t>
  </si>
  <si>
    <t>Давлат ва хуқуқ назарияси кафедраси Доценти</t>
  </si>
  <si>
    <t>Мухитдинова Феруза Абдурашидовна</t>
  </si>
  <si>
    <t xml:space="preserve">236-s  29.09.2025       </t>
  </si>
  <si>
    <t xml:space="preserve"> 26.09.2025    28.09.2025         </t>
  </si>
  <si>
    <t>Узлуксиз таьлим ва тадбирларни мувофиқлаштириш бошқармаси бошлиғи</t>
  </si>
  <si>
    <t>248-s  10.10.2025</t>
  </si>
  <si>
    <t xml:space="preserve"> 02.10.2025    04.10.2025         </t>
  </si>
  <si>
    <t>Якубов   Ахтам Нусратиллаевич</t>
  </si>
  <si>
    <t>Халқаро  хамкорлик  узлуксиз таьлим бўйича проректор</t>
  </si>
  <si>
    <t>Наманган  вилояти</t>
  </si>
  <si>
    <t>241-s  07.10.2025</t>
  </si>
  <si>
    <t xml:space="preserve"> 06.10.2025    08.10.2025         </t>
  </si>
  <si>
    <t xml:space="preserve"> 06.10.2025    17.10.2025         </t>
  </si>
  <si>
    <t>Карея</t>
  </si>
  <si>
    <t>Америка Қушма Штатлари</t>
  </si>
  <si>
    <t>Эшқурбонов Илхом</t>
  </si>
  <si>
    <t xml:space="preserve">2025 йил 4 чорак  давомида Тошкент давлат юридик университетининг ходимларининг республика  
ташқарисидаги хизмат сафарлари бўйича амалга оширган харажатлари тўғрисида </t>
  </si>
  <si>
    <t xml:space="preserve">2025 йил 4 чорак  давомида Тошкент давлат юридик университетининг ходимларининг республика  
ичидаги хизмат сафарлари бўйича амалга оширган харажатлари тўғрисида </t>
  </si>
  <si>
    <t>Нарзиев Отабек  Саьдиевич</t>
  </si>
  <si>
    <t>Юридик клиника  рахбари</t>
  </si>
  <si>
    <t xml:space="preserve">28.10.2025                   05.11.2025         </t>
  </si>
  <si>
    <t>Foreign Direct Investment Moot  C jurt Competition  Халқаро танловида  талабалар  жамоаси  билан иштирок этиш  мақсадида.</t>
  </si>
  <si>
    <t>Пирмедова Хайитгул Мухамедовна</t>
  </si>
  <si>
    <t>262-S  22.10.2025  344-S  11.12.2025</t>
  </si>
  <si>
    <t>253-s  14.10.2025</t>
  </si>
  <si>
    <t>Озарбайжан  Республикаси</t>
  </si>
  <si>
    <t xml:space="preserve">20.11.2025                   23.11.2025    </t>
  </si>
  <si>
    <t>Озарбайжон  Республикаси  Баку  шахрида  бўлиб ўтадиган  Рақамли  асрда  кутубхона  ахборот фаолияти иновациялари  ананавий ва  электрон  ресурслари  яратиш ва улардан фойдаланиш Халқаро  илмий  амалий  конференсиясида  иштирок  этиш мақсадида.</t>
  </si>
  <si>
    <t>Умиров Фитрат Фахриддинович</t>
  </si>
  <si>
    <t>Халқаро хамкорлик  бошқарма бошлиғи</t>
  </si>
  <si>
    <t>330-s  02.12.2025   308-s  18.11.2025</t>
  </si>
  <si>
    <t xml:space="preserve">03.12.2025                   10.12.2025 </t>
  </si>
  <si>
    <t>Foreign Direct Investment Moot  C jurt Competition  Халқаро танловида иштирок этиш  мақсадида.</t>
  </si>
  <si>
    <t>Абдумуталимова  Кумушхон   Акмалжон қизи</t>
  </si>
  <si>
    <t>Магистр</t>
  </si>
  <si>
    <t>213-UM  15.10.2025  271-UM  11.12.2025</t>
  </si>
  <si>
    <t>Халикова  Дилдорабегим  Нодирбековна</t>
  </si>
  <si>
    <t>Файзуллаева Рухшона Хайруллаевна</t>
  </si>
  <si>
    <t>Бурханова Лейла Мариусовна</t>
  </si>
  <si>
    <t>Фуқаролик хуқуқи  кафедраси  профессори</t>
  </si>
  <si>
    <t>309-s  18.11.2025</t>
  </si>
  <si>
    <t>23.11.2025                   30.11.2025</t>
  </si>
  <si>
    <t xml:space="preserve">Россия Федерацияси </t>
  </si>
  <si>
    <t>Шанхай  хамкорлик  ташкилоти   ва Россия Федерацияси  патрис Лумумба номидаги  Халқаро  дўстлиги  университети томонидан  ташкил  этиладиган  Халқаро таьлим  форумида  иштирок этиш хамда  малака ошириш дастурида  қатнашиш мақсадида</t>
  </si>
  <si>
    <t>Кан  Екатерина Эдуардовна</t>
  </si>
  <si>
    <t xml:space="preserve">19.11.2025                   24.11.2025              </t>
  </si>
  <si>
    <t>252-S  14.10.2025</t>
  </si>
  <si>
    <t>Саматова  Мухлиса  Хуснуддиновна</t>
  </si>
  <si>
    <t>13.11.2025                   19.11.2025</t>
  </si>
  <si>
    <t>841-ТМ  03.11.2025</t>
  </si>
  <si>
    <t>287-s  05.11.2025</t>
  </si>
  <si>
    <t>Давронов Дониёрбек Абдулло ўғли</t>
  </si>
  <si>
    <t>Япониянинг Токио шахри</t>
  </si>
  <si>
    <t>ТДЮУ  талабаларининг The 24 th Intercollegiate Negotiation Competotion  номли  халқаро  мусобақасида талабалар  жамоасига  мурабийлик  қилиш мақсадида</t>
  </si>
  <si>
    <t>Абдухалилова Рухшона  Равшановна</t>
  </si>
  <si>
    <t>Оммавий хуқуқ  факультети  талабаси</t>
  </si>
  <si>
    <t>ТДЮУ  талабаларининг The 24 th Intercollegiate Negotiation Competotion  номли  халқаро  мусобақасида иштирок этиш  мақсадида</t>
  </si>
  <si>
    <t>Нематова  Сабина  Зафаровна</t>
  </si>
  <si>
    <t xml:space="preserve"> Халқаро   хуқуқ ва қиёсий  хуқуқшунослик  факультети талабаси</t>
  </si>
  <si>
    <t>Нурматов  Бунёд Сайидрахим  ўғли</t>
  </si>
  <si>
    <t>Болтаев Мансуржон  Сотиволдиевич</t>
  </si>
  <si>
    <t>301-s  17.11.2025</t>
  </si>
  <si>
    <t>Польша  Республикасининг  Гданск  университетида  малака  ошириш хамда  маьрузалар ўқиш мақсадида</t>
  </si>
  <si>
    <t xml:space="preserve">08.12.2025                   21.12.2025    </t>
  </si>
  <si>
    <t>Исмаилов Шухратжон  Абдусаминович</t>
  </si>
  <si>
    <t>Мехнат хуқуқи кафедраси мудири</t>
  </si>
  <si>
    <t xml:space="preserve">23.11.2025                   29.11.2025    </t>
  </si>
  <si>
    <t>314-s  20.11.2025</t>
  </si>
  <si>
    <t>Хитой  Халқ  Республикасининг  Шимолий Ғарбий  сиёсатшунослик ва хуқуқ университетида илмий амалий стажировка ўташ мақсадида</t>
  </si>
  <si>
    <t>Рахмонов  Отабек Кучкор ўғли</t>
  </si>
  <si>
    <t>Саидазимов  Юсуф Содиқ  ўғли</t>
  </si>
  <si>
    <t>Якубов Ахтам  Нусратиллоевич</t>
  </si>
  <si>
    <t>Халқаро хамкорлик ва узлуксиз  таьлим бўйича проректор</t>
  </si>
  <si>
    <t>250-s  13.10.2025</t>
  </si>
  <si>
    <t>10.10.2025                   17.10.2025</t>
  </si>
  <si>
    <t>Буюк Британиянинг Лондон  университети рахбарияти хамда   Recognized Teaching center лар  фаолиятини мувофиылаштириш бщлими билан  учрашувлар   ташкил ыилиш ва  тренингни мувофиылаштириш бўлими билан учрашувлар  ўтказиш мақсадида</t>
  </si>
  <si>
    <t>ТДЮУ  ректор ввб</t>
  </si>
  <si>
    <t>11.11.2025                   14.11.2025</t>
  </si>
  <si>
    <t xml:space="preserve">Хитой Халқ  Республикасининг  Сиан Шахридаги Чина  Jiangxi International Economic and  Technical Cooperation Co  Ltd  va  Shaanxi Construction Engineering Group  Contruction Limited  компаниялари  рахбарияти  Шенси провинсияси vitse-gubernatori хамда  Шимолий Ғарбий  сиёсат ва хуқуқ  университети рахбарияти билан учрашувлар  ўтказиш ва халқаро хамкорликни   ривожлантириш мақсадида </t>
  </si>
  <si>
    <t>294-s  11.11.2025</t>
  </si>
  <si>
    <t>Сотволдиева Юлдузхон Хатамжон қизи</t>
  </si>
  <si>
    <t>Бердимуродов Азамат  Адилбаевич</t>
  </si>
  <si>
    <t>23.11.2025                   28.11.2025</t>
  </si>
  <si>
    <t>316-s  20.11.2025</t>
  </si>
  <si>
    <t>MITSO  халқаро университетида бўлиб ўтадиган Nyurnberg  суд  жараёни ва замонавий халқаро хуқуқ  III  халыаро танловида ТДЮУ  жамоастнинг  мураббийлик  сифатида иштирок этиш мақсадида</t>
  </si>
  <si>
    <t>Ахмаджонов  Нуруллобек  Жахонгир ўғли</t>
  </si>
  <si>
    <t>MITSO  халқаро университетида бўлиб ўтадиган Nyurnberg  суд  жараёни ва замонавий халқаро хуқуқ  III  халқаро танловида ТДЮУ  иштирок этиш мақсадида</t>
  </si>
  <si>
    <t>Хожамуратов  Руслан Бахитбаевич</t>
  </si>
  <si>
    <t>Иминов Азизулло  Абдулатибович</t>
  </si>
  <si>
    <t>Молия иқтисод ишлари бўйича  Проректор</t>
  </si>
  <si>
    <t>Рабиев  Шерзод    Миржалилович</t>
  </si>
  <si>
    <t>Адлия  вазирлиги  Вазир ўринбосари</t>
  </si>
  <si>
    <t>Гулямов Саид  Саидахрарович</t>
  </si>
  <si>
    <t>Кибер хуқуқи кафедраси  мудири</t>
  </si>
  <si>
    <t>276-s  30.10.2025</t>
  </si>
  <si>
    <t>Хиндистоннинг  NFSU  (National Forences University) билан  хамкорликдаги Joint LL M (One - Year) дастурида ошириш  маросимида иштирок этиш хамда  ыисыа мудатли малака ошириш мақсадида</t>
  </si>
  <si>
    <t>Мардонов  Амиржон  Шерзод ўғли</t>
  </si>
  <si>
    <t>Норматов Бекзод  Акрам ўғли</t>
  </si>
  <si>
    <t>Халқаро  хуқуқ  ва қиёсий  хуқуқшунослик факультети декани ўринбосари</t>
  </si>
  <si>
    <t>257-s  20.10.2025</t>
  </si>
  <si>
    <t>10.10.2025                   10.11.2025</t>
  </si>
  <si>
    <t>Хиндистон Миллий суд  экспертизаси фанлари университетида ўқув  семинарларни  ташкил қилиш хамда малака  ошириш мақсадида.</t>
  </si>
  <si>
    <t>Якубова Мадинабону  Абдумаликовна</t>
  </si>
  <si>
    <t>Кибер хуқуқи кафедраси Катта ўқитувчи</t>
  </si>
  <si>
    <t>02.11.2025                   06.11.2025</t>
  </si>
  <si>
    <t>265-s  23.10.2025</t>
  </si>
  <si>
    <t>International Arbitration Moot  (1 st Edition) Shanghai International Economic and Rtade  arbitration Commission (Shanghai International  Arbitration Center )  халқаро танловида  талабалар жамоасига мураббийлик қилиш мақсадида.</t>
  </si>
  <si>
    <t>International Arbitration Moot  (1 st Edition) Shanghai International Economic and Rtade  arbitration Commission (Shanghai International  Arbitration Center )  халқаро танловида  иштирок этиш мақсадида.</t>
  </si>
  <si>
    <t>811-TM 27.10.2025</t>
  </si>
  <si>
    <t>Хамидова Одина  Шавкат қизи</t>
  </si>
  <si>
    <t>Жамоатчилик  ва ОАВ  билан алоқалар бўлими бошлиғи</t>
  </si>
  <si>
    <t>277-s  30.10.2025</t>
  </si>
  <si>
    <t>31.10.2025                   09.11.2025</t>
  </si>
  <si>
    <t>320-s  21.11.2025</t>
  </si>
  <si>
    <t xml:space="preserve">24.11.2025                   04.12.2025    </t>
  </si>
  <si>
    <t>Италия Республикаси</t>
  </si>
  <si>
    <t>Италия  Республикасининг  Алтернатив  низоларни хал  этиш марказлари (Неапол Флоренсия Рим) ва  Флоренсия  университетида хорижий  стажировка  ўташ мақсадида.</t>
  </si>
  <si>
    <t>Иминов Азизулло Абдулатипович  (Гафуров Мавлон Кучкарович)</t>
  </si>
  <si>
    <t>320-s  21.11.2026</t>
  </si>
  <si>
    <t>24.11.2025                   04.12.2026</t>
  </si>
  <si>
    <t>Самарқанд  вилояти</t>
  </si>
  <si>
    <t>Қорақалпоғистон Республикаси</t>
  </si>
  <si>
    <t>Андижон  вилояти</t>
  </si>
  <si>
    <t>Бухоро  вилояти</t>
  </si>
  <si>
    <t>Жиззах  вилояти</t>
  </si>
  <si>
    <t>Сурхандарё  вилояти</t>
  </si>
  <si>
    <t>Фарғона  вилояти</t>
  </si>
  <si>
    <t>Қашқадарё  вилояти</t>
  </si>
  <si>
    <t>Нурумов Дилшодбек  Джумабаевич</t>
  </si>
  <si>
    <t>Муратбаева  Айсулу Ўринбосаровна</t>
  </si>
  <si>
    <r>
      <t>259- UM 27.11.2025</t>
    </r>
    <r>
      <rPr>
        <sz val="11"/>
        <color theme="1"/>
        <rFont val="Calibri"/>
        <family val="2"/>
        <charset val="204"/>
        <scheme val="minor"/>
      </rPr>
      <t/>
    </r>
  </si>
  <si>
    <t xml:space="preserve"> 30.11.2025    04.12.2025         </t>
  </si>
  <si>
    <t>Арзимбетов Даулетяр Бахадирович</t>
  </si>
  <si>
    <t>Жиноий  одил судлов  факультети талабаси</t>
  </si>
  <si>
    <t xml:space="preserve"> 30.11.2025    04.12.2026</t>
  </si>
  <si>
    <t>Айтбаева Гуззал Байрам қизи</t>
  </si>
  <si>
    <t>Жумашев  Бехруз Алишерович</t>
  </si>
  <si>
    <t>Омирзаев  Мирбек Куанишбай ули</t>
  </si>
  <si>
    <t>Исмоилов  Мавлудбек  Мукимжон ўғли</t>
  </si>
  <si>
    <r>
      <t>334-s 03.12.2025</t>
    </r>
    <r>
      <rPr>
        <sz val="11"/>
        <color theme="1"/>
        <rFont val="Calibri"/>
        <family val="2"/>
        <charset val="204"/>
        <scheme val="minor"/>
      </rPr>
      <t/>
    </r>
  </si>
  <si>
    <t>Иномбекова  Асила Икромжон  қизи</t>
  </si>
  <si>
    <t>Садирдинова  Ойнигор Аслиддин қизи</t>
  </si>
  <si>
    <t>Козимов  Абдурасул Иқболжон  ўғли</t>
  </si>
  <si>
    <t xml:space="preserve">Тухтасинов  Асадбек Авазжон  ўғли </t>
  </si>
  <si>
    <t>Юлдашев  Сардоржон  Мухаммаджон ўғли</t>
  </si>
  <si>
    <t>Иноятов Нодирбек Хайитбой ўғли</t>
  </si>
  <si>
    <t>Шохназарова  Гуласал Шохназаровна</t>
  </si>
  <si>
    <t>Усмонов Иброхим Алишер ўғли</t>
  </si>
  <si>
    <t>Хафизов  Диербек  Зариф ўғли</t>
  </si>
  <si>
    <t>Мусоева  Рухшона Фарходовна</t>
  </si>
  <si>
    <t>Хожиев  Афзалшох  Мардонович</t>
  </si>
  <si>
    <t>Магистратура  ва сиртқи таьлим  факултети таьлаба</t>
  </si>
  <si>
    <t>Отамуродов  Шахзод  Комил  ўғли</t>
  </si>
  <si>
    <t>Лапасов  Хамза  Бахтиёр  ўғли</t>
  </si>
  <si>
    <t>Хайдаров  Мирвохид Шароф ўғли</t>
  </si>
  <si>
    <t>Рахматова  Насиба Ихтиёржон  қизи</t>
  </si>
  <si>
    <t>Эргашева Гулхаё  Ўткир қизи</t>
  </si>
  <si>
    <t xml:space="preserve"> Обидова  Нодирахон   Оппоқхўжа қизи</t>
  </si>
  <si>
    <t xml:space="preserve"> Туев Имомали Маьмур  ўғли</t>
  </si>
  <si>
    <t xml:space="preserve">Юридик клиника  услубчиси </t>
  </si>
  <si>
    <t>Зарифова  Малика  Исроил қизи</t>
  </si>
  <si>
    <t>Турақулова  Мадина  Ихтиёр қизи</t>
  </si>
  <si>
    <t>Рузибоева  Нилуфар Зафаровна</t>
  </si>
  <si>
    <t>Абдухаликова  Рухшона Ўктам  қизи</t>
  </si>
  <si>
    <t>Абдусаматов  Диербек  Хасан ўғли</t>
  </si>
  <si>
    <t>Отамирзаев  Ойбек Муродулло ўғли</t>
  </si>
  <si>
    <t>Экология хуқуқи кафедраси  ўқитувчи</t>
  </si>
  <si>
    <t>Абдуманнонов   Шамшодбек  Дилмурод  ўғли</t>
  </si>
  <si>
    <t>Бахромов  Мухаммадқодир Бобирмирозо ўғли</t>
  </si>
  <si>
    <t>Нагиббоев   Голибжон  Ғуломжон ўғли</t>
  </si>
  <si>
    <t>Асатиллаев  Жахонгир  Насрулло ўғли</t>
  </si>
  <si>
    <t>Абдужабборова Муаттар Нўмонжон ўғли</t>
  </si>
  <si>
    <t>Тухтасинов  Нурилло  Исмоилжон ўғли</t>
  </si>
  <si>
    <t>Давлат бошқаруви  кафедраси  катта ўқитувчи</t>
  </si>
  <si>
    <t>Юлдашев  Нурмухаммад  Шухратович</t>
  </si>
  <si>
    <t>Турдиева   Гулмира Абдуманон  қизи</t>
  </si>
  <si>
    <t>Насруллаева  Паризода  Бахтиёровна</t>
  </si>
  <si>
    <t>Хуррамов  Алламурод Рашид ўғли</t>
  </si>
  <si>
    <t>Жураева Хуршидабону  Неьмат қизи</t>
  </si>
  <si>
    <t>Фуқаролик процесуал  ва иқтисодий процессуал  хуқуқи кафедраси  доцент</t>
  </si>
  <si>
    <t>Аллаберганов  Амирбек Руслан ўғли</t>
  </si>
  <si>
    <t>Хайдарова  Хуршидабону  Абрар қизи</t>
  </si>
  <si>
    <t>Эргашева Мохлоройим  Амангелди қизи</t>
  </si>
  <si>
    <t>Атамкулов  Бунёдбек Дилшод ўғли</t>
  </si>
  <si>
    <t>Ибрагимова Гулноза Тўлқин қизи</t>
  </si>
  <si>
    <t>Уктамова  Нозима Нарзулла қизи</t>
  </si>
  <si>
    <t>Давлат бошқаруви  кафедраси  доцент</t>
  </si>
  <si>
    <t>334-s 03.12.2025</t>
  </si>
  <si>
    <t>Жумаева  Мунира Номоз  қизи</t>
  </si>
  <si>
    <t>Қиличев Вафо Шухрат ўғли</t>
  </si>
  <si>
    <t>Маматалиева Махфуза Ўктам қизи</t>
  </si>
  <si>
    <t>Жураев Улуғбек Равшанович</t>
  </si>
  <si>
    <t>Рахимова Мафтунахон  Юлдашбой  қизи</t>
  </si>
  <si>
    <t>Бахтиёров  Шохрухбек  Эркинжонович</t>
  </si>
  <si>
    <t>Мухаммадиев  Миржахон  Ғайрат  ўғли</t>
  </si>
  <si>
    <t>Турсунов  Бехруз Ахрор ўғли</t>
  </si>
  <si>
    <t>Хамидова  Ойшахоним  Улуғбек  қизи</t>
  </si>
  <si>
    <t>Махмудова  Гулшода  Қобилжон  қизи</t>
  </si>
  <si>
    <t>Мадаминова Дурдона   Искандаровна</t>
  </si>
  <si>
    <t xml:space="preserve">Давлат бошқаруви  кафедраси  доцент </t>
  </si>
  <si>
    <t>Комилова Вазира Нурали қизи</t>
  </si>
  <si>
    <t>Буриева Мохина Мухиддин қизи</t>
  </si>
  <si>
    <t>Нуруллоев Оятулло  Махмадсолих  ўғли</t>
  </si>
  <si>
    <t>Набиев Суннатжон  Сохибжонович</t>
  </si>
  <si>
    <t>Оммавий  хуқуқ факультети талабаси</t>
  </si>
  <si>
    <t>Эгамбердиев  Мухаммадали  Қаландар ўғли</t>
  </si>
  <si>
    <t>Ражабов Нариман  Шарифбаевич</t>
  </si>
  <si>
    <t>Экология хуқуқи кафедраси  профессор</t>
  </si>
  <si>
    <t>Озодов Инаятулло  Алишер ўғли</t>
  </si>
  <si>
    <t>Жумабоева  Анбарой Азамат  қизи</t>
  </si>
  <si>
    <t>Вапаев  Каримбой Музаффар ўғли</t>
  </si>
  <si>
    <t>Эгамов Хамробек Хамид ўғли</t>
  </si>
  <si>
    <t>Юлдашева  Авазжон Алишер қизи</t>
  </si>
  <si>
    <t>Хошимхонов  Ахрорхон Мўминович</t>
  </si>
  <si>
    <t>Ёшлар  масалалари  ва  маьнавият -маьрифат  ишлари  бўйича Проректор</t>
  </si>
  <si>
    <t>263-s   22.10.2025</t>
  </si>
  <si>
    <t>27.10.2025    15.11.2025</t>
  </si>
  <si>
    <t>Имомниёзов Дониёрбек  Бахтиёр ўғли</t>
  </si>
  <si>
    <t>Тўлқинова  Висола Улуғбек қизи</t>
  </si>
  <si>
    <t>27.10.2025    29.10.2025</t>
  </si>
  <si>
    <t>27.10.2025    29.10.2024</t>
  </si>
  <si>
    <t>Дустбеков  Шохрух Музаффар ўғли</t>
  </si>
  <si>
    <t>290-s  10.11.2025</t>
  </si>
  <si>
    <t>227-UM  23.10.2025</t>
  </si>
  <si>
    <t>227-UM  23.10.2026</t>
  </si>
  <si>
    <t>227-UM  23.10.2027</t>
  </si>
  <si>
    <t>Газибеков  Хуршид Искандарович</t>
  </si>
  <si>
    <t>Жиноят хуқуқи  криминология  ва  коррупцияга  қарши курашиш  кафедраси Ўқитувчи</t>
  </si>
  <si>
    <t>Отажонов  Аброржон  Анварович</t>
  </si>
  <si>
    <t>Жиноят хуқуқи  криминология  ва  коррупцияга  қарши курашиш  кафедраси Кафедра мудири</t>
  </si>
  <si>
    <t>279-s   31.10.2025</t>
  </si>
  <si>
    <t>03.11.2025    07.11.2025</t>
  </si>
  <si>
    <t xml:space="preserve"> Давлат  рахбари  томонидан Коррупцияга  қарши  курашиш  миллий  кенгаши  йиғилишида  белгилаб берилган  жиноятчиликнинг  барвақт  олдини олиш  ва коррупцияга  қарши  курашишни кучайтириш  борасида  устувор  вазифалари ижроси юзасидан.</t>
  </si>
  <si>
    <t>Курбанов Маьруфжон  Мамадаминович</t>
  </si>
  <si>
    <t>Ўзб Рес  Администрацияси  томонидан  белгиланган  топшириқларни  ўз вақтида  ва сифатли  бажаришни  таьминлаш  мақсадида</t>
  </si>
  <si>
    <t>280-s   31.10.2025</t>
  </si>
  <si>
    <t xml:space="preserve">27.10.2025    15.11.2025   </t>
  </si>
  <si>
    <t>Самарқанд  шахрида  бўлиб ўтадиган Yunesko  Бош конференсиясининг 43- сессиясига  ташриф буюрувчи  хорижий иштирокчиларга  транспорт  хизматларини  кўрсатиш мақсадида.</t>
  </si>
  <si>
    <t>Хайруллаев Максим Юревич</t>
  </si>
  <si>
    <t>Жумаев  Жавохир  Исомиддин ўғли</t>
  </si>
  <si>
    <t>284-s   03.11.2025</t>
  </si>
  <si>
    <t>31.10.2025    01.11.2025</t>
  </si>
  <si>
    <t>Ўзб Рес  Президентининг 2024- йил 23- сентябрдаги  ПФ-143-сон  Фармони  ижросини  таьминлаш  хусусан  Қўшработ  туманида  фойдаланишга топширилган  Фуқаролик  марказида  ташкил этилган  ўқув маркази фаолиятига  амалий  кўмак бериш мақсадида.</t>
  </si>
  <si>
    <t>Мамадалиев Бобуржон  Боходиржон ўғли</t>
  </si>
  <si>
    <t>Маьмурий  ва молия  хуқуқи кафедраси Ўқитувчи</t>
  </si>
  <si>
    <t>282-s   31.10.2025</t>
  </si>
  <si>
    <t>29.10.2025    07.11.2026</t>
  </si>
  <si>
    <t>Муродхонов Мухаммаднур  Музаффархон ўғли</t>
  </si>
  <si>
    <t>Алимов  Аьзамбек  Фарход ўғли</t>
  </si>
  <si>
    <t>Рузиев Исломбек  Отабекович</t>
  </si>
  <si>
    <t>Хусусий  хуқуқ факультети талабаси</t>
  </si>
  <si>
    <t>228-UM   24.10.2025</t>
  </si>
  <si>
    <t>25.10.2025    29.10.2025</t>
  </si>
  <si>
    <t>Ўзб Рес  Олий  таьлим  фан  ва иновациялар  вазирлигининг  2025- йил 22- октабрдаги  02/42-4440-сон топшириқ  хатида  белгиланган вазифалар  ижросини   таьминлаш  юртимиз ижтимоий сиёсий хаётидаги  мухим воқеалик  2025- йил 25-29-октабр кунлари ўтказиладиган  Yunesko Бош  конференсияси  43-сессияси доирасидаги 14-Yunesko  Ёшлар  форумини  ташкил этишда  ТДЮУ  талабаларини муносиб иштирокини таьминлаш мақсадида.</t>
  </si>
  <si>
    <r>
      <t>313-s 20.11.2025</t>
    </r>
    <r>
      <rPr>
        <sz val="11"/>
        <color theme="1"/>
        <rFont val="Calibri"/>
        <family val="2"/>
        <charset val="204"/>
        <scheme val="minor"/>
      </rPr>
      <t/>
    </r>
  </si>
  <si>
    <t xml:space="preserve"> 24.11.2025    05.12.2025         </t>
  </si>
  <si>
    <t>Хайдарова Умида  Пўлатовна</t>
  </si>
  <si>
    <r>
      <t>289-s 07.11.2025</t>
    </r>
    <r>
      <rPr>
        <sz val="11"/>
        <color theme="1"/>
        <rFont val="Calibri"/>
        <family val="2"/>
        <charset val="204"/>
        <scheme val="minor"/>
      </rPr>
      <t/>
    </r>
  </si>
  <si>
    <t xml:space="preserve"> 17.11.2025    18.11.2025         </t>
  </si>
  <si>
    <t>Бухоро  давлат  техника университетида  ташкил  этилаётган  Туркия ва  Ўзбекистон  оилани  мустахкамлашда  асосланган  давлат  сиёсати  мавзусида  халқаро конференсияда иштирок этиш этиш мақсадида.</t>
  </si>
  <si>
    <t>Халқаро хамкорлик  ва узлуксиз  таьлим буйича Проректор</t>
  </si>
  <si>
    <r>
      <t>322-s 24.11.2025</t>
    </r>
    <r>
      <rPr>
        <sz val="11"/>
        <color theme="1"/>
        <rFont val="Calibri"/>
        <family val="2"/>
        <charset val="204"/>
        <scheme val="minor"/>
      </rPr>
      <t/>
    </r>
  </si>
  <si>
    <t xml:space="preserve"> 24.11.2025    26.11.2025         </t>
  </si>
  <si>
    <t>Ўзб Рес  адлия  вазирининг  топшириғи ижросини  таьминлаш мақсадида.</t>
  </si>
  <si>
    <r>
      <t>337-s 04.12.2025</t>
    </r>
    <r>
      <rPr>
        <sz val="11"/>
        <color theme="1"/>
        <rFont val="Calibri"/>
        <family val="2"/>
        <charset val="204"/>
        <scheme val="minor"/>
      </rPr>
      <t/>
    </r>
  </si>
  <si>
    <t xml:space="preserve"> 01.12.2025    03.12.2025         </t>
  </si>
  <si>
    <r>
      <t>303-s 17.11.2025</t>
    </r>
    <r>
      <rPr>
        <sz val="11"/>
        <color theme="1"/>
        <rFont val="Calibri"/>
        <family val="2"/>
        <charset val="204"/>
        <scheme val="minor"/>
      </rPr>
      <t/>
    </r>
  </si>
  <si>
    <t xml:space="preserve"> 17.11.2025    28.11.2025         </t>
  </si>
  <si>
    <t xml:space="preserve"> Наманган вилояти академик литцейи  фаолиятига  амалий ва  ўқув методик  кўмаклашиш таьлим жараёнларини  ташкил этиш хамда таьлим сифатини  таьминлаш бўйича  белгиланган вазифаларни  бажариш мақсадида.</t>
  </si>
  <si>
    <r>
      <t>354-s 18.12.2025</t>
    </r>
    <r>
      <rPr>
        <sz val="11"/>
        <color theme="1"/>
        <rFont val="Calibri"/>
        <family val="2"/>
        <charset val="204"/>
        <scheme val="minor"/>
      </rPr>
      <t/>
    </r>
  </si>
  <si>
    <t xml:space="preserve"> 18.12.2025    19.12.2025         </t>
  </si>
  <si>
    <t xml:space="preserve"> Наманган вилояти академик литцейи  фаолиятига  амалий ва  ўқув методик  кўмаклашиш таьлим жараёнларини  ташкил этиш хамда таьлим сифатини  таьминлашга кўмаклашиш  мақсадида.</t>
  </si>
  <si>
    <t>241-s   07.10.2025</t>
  </si>
  <si>
    <t>06.10.2025    08.10.2025</t>
  </si>
  <si>
    <t>ТДЮУ  хузуридаги  Наманган  вилояти  академик  лицей  фаолиятига  амалий  ва ўқув -методик  кўмаклашиш   дарс  жараёнларини  ташкил  этилиши  хамда  таьлим  сифатини  таьминлашга  кўмаклашиш  мақсадида.</t>
  </si>
  <si>
    <t>289-s 07.11.2025 310-s 19.11.2025  345-s 11.12.2025</t>
  </si>
  <si>
    <t xml:space="preserve"> 17.11.2025    18.11.2025     18.11.2025    22.11.2025               </t>
  </si>
  <si>
    <t xml:space="preserve">Туйчиева Малика Ботир қизи </t>
  </si>
  <si>
    <t>Суд ва хуқуқни мухофаза қилувчи органлар ва адвокатура кафедраси ўқитувчиси</t>
  </si>
  <si>
    <t>Тошкент вилояти Бостонлиқ туманида  Олмос Конвенсион марказида спортнинг 6 тури буйича ташкил  этилган Адлия Спартакиасида  Университет жамоасининг  иштирокининг  юқори савияда ташкил этиш соғлом турмуш тарзини  тарғиб қилиш ходимлар ўртасида спортни  янада оммалаштириш  мақсадида.</t>
  </si>
  <si>
    <t xml:space="preserve">Мехмонхона харажатлари </t>
  </si>
  <si>
    <t>Давлат ва хуқуқ назарияси кафедраси Профессори</t>
  </si>
  <si>
    <t>Маьмурий ва молия хуқуқи кафедраси Катта Ўқитувчиси</t>
  </si>
  <si>
    <t>Ёшлар  масалалари  ва  спортни оммалаштириш  бошқармаси услубчиси</t>
  </si>
  <si>
    <t>Фаровонлик марказида ташкил этилаётган ўқув маркази ва тадбиркорлик субъектлари фаолиятига  амалий кумак бериш мақсадида.</t>
  </si>
  <si>
    <t>Тошкент давлат юридик университети хузуридаги Наманган вилояти Академик лицей  фаолиятига амалий ва ўқув методик кумаклашиш дарс жараёнларнини ташкил этиш хамда таьлим сифатини таъминлашиш мақсадида.</t>
  </si>
  <si>
    <t>Ўзб Рес  Адлия вазири А.Тошқулов  томонидан  тасдиқланган  Ўзб Рес  Адлия вазирлигининг  Сурхондарё  вилояти бўйича 2025- йил  учун мўлжалланган  сохавий  фаолият  режа дастури   да  белгиланган  вазифаларни ижросини таминлаш максадида</t>
  </si>
  <si>
    <t>Ўзб Рес  Адлия вазири А.Тошқулов  томонидан  тасдиқланган  Ўзб Рес  Адлия вазирлигининг  Сурхондарё  вилояти бўйича 2025- йил  учун мўлжалланган  сохавий  фаолият  режа дастури   да  белгиланган  вазифаларни ижросини таъминлаш максадида</t>
  </si>
  <si>
    <t>Абдуманнонов   Шамшодбек  Дилмурод ўғли</t>
  </si>
  <si>
    <t>Фуқаролик хуқуқи кафедраси Катта ўқитувчиси</t>
  </si>
  <si>
    <t>Самарқанд шахрида  бўлиб ўтадиган  YUNESKO  Бош конференсиясининг 43-сессиясида  иштирок этиш мақсадида.</t>
  </si>
  <si>
    <t>Маьмурий  молия  хуқуқи кафедраси Доценти</t>
  </si>
  <si>
    <t>Эксплуататция ва таьмирлаш бошқармаси  Хайдовчиси</t>
  </si>
  <si>
    <t xml:space="preserve">Жиноят хуқуқи  криминология  ва  коррупцияга  қарши курашиш  кафедраси Профессори  </t>
  </si>
  <si>
    <t xml:space="preserve">Ўзб Рес  Президентининг 2024- йил 24- майдаги  ПФ -80 Маьмурий  ислохатлар  доирасида  Адлия органлари  ва  муассасаларнинг  маьсулиятини  янада ошириш хамда ихчам бошқарув тизимини  шакллантириш тўғрисида </t>
  </si>
  <si>
    <t>Халқаро  хуқуқ  ва қиёсий  хуқуқшунослик  факультети талабаси</t>
  </si>
  <si>
    <t>Ўзб Рес  Олий  таьлим  фан  ва иновациялар  вазирлигининг  2025- йил 22- октябрдаги  02/42-4440-сон топшириқ  хатида  белгиланган вазифалар  ижросини   таьминлаш  юртимиз ижтимоий сиёсий хаётидаги  мухим воқеалик  2025- йил 25-29-октябр кунлари ўтказиладиган  Yunesko Бош  конференсияси  43-сессияси доирасидаги 14-Yunesko  Ёшлар  форумини  ташкил этишда  ТДЮУ  талабаларини муносиб иштирокини таьминлаш мақсадида.</t>
  </si>
  <si>
    <t>Экология хуқуқи кафедраси   Профессори</t>
  </si>
  <si>
    <t>Самарқанд  шахрида бўлиб ўтадиган  йуқолиб  кетиш хавфи остида турган  ёввойи  фауна ва  флора  турларининг   халқаро  савдоси  тўғрисидаги  конвенсия  Томонлар конференсиясининг  20-йиғилишида (COP20) иштирок  этиш  мақсадида.</t>
  </si>
  <si>
    <t xml:space="preserve">Хорижий тилларр кафедраси  Доценти </t>
  </si>
  <si>
    <t>Хуқуқий  маьрифат  билимдон  кўрик танловининг  республика  босқичини  юқори  савияда  ўтказиш хамда  хакамлар  хайъати аъзоси сифатида  иштирок этиш мақсадида.</t>
  </si>
  <si>
    <t>Экология  хуқуқи кафедраси  Ўқитувчиси</t>
  </si>
  <si>
    <t>Суд ва хуқуқни мухофаза қилувчи органлар ва адвокатура кафедраси профессор в.б</t>
  </si>
  <si>
    <t>Конститутция -инсон қадри эркинлик  тенглик  ва  адолат  гарови шиори  остида  "Тарғибот поезди"</t>
  </si>
  <si>
    <t>Интеллектуал мулк  хуқуқи  кафедраси  ўқитувчи-ёрдамчиси</t>
  </si>
  <si>
    <t>Магистратура  ва сиртқи таьлим  факультети талабаси</t>
  </si>
  <si>
    <t>Магистратура  ва сиртқи таьлим  факультети таьлабаси</t>
  </si>
  <si>
    <t>ТДЮУ  Legal Tech    лабораторияси  бош  мутахассиси</t>
  </si>
  <si>
    <t>Оммовий  хуқуқ  факультети талабаси</t>
  </si>
  <si>
    <t>Махаматжанова  Мохистра Ахмад қизи</t>
  </si>
  <si>
    <t>Назиров  Қобилжон  Зохиджон  ўғли</t>
  </si>
  <si>
    <t>Инамджанова Эленора Элбековна</t>
  </si>
  <si>
    <t>Жиноят хуқуқи ва криминология ва коррупцияга қарши  курашиш кафедраси  профессор в. б</t>
  </si>
  <si>
    <t>Халқарол хуқуқ ва инсон хуқуқлари кафедраси ўқитувчиси</t>
  </si>
  <si>
    <t>Инглиз хуқуқи ва Европа Иттифоқи хуқуқи кафедраси профессори</t>
  </si>
  <si>
    <t>Халқаро алоқалар бўлими бош мутахассиси</t>
  </si>
  <si>
    <t>Жиноят хуқуқи ва криминология ва коррупцияга қарши  курашиш кафедраси  профессори</t>
  </si>
  <si>
    <t>Жиноят хуқуқи ва криминология ва коррупцияга қарши  курашиш кафедраси  мудири.</t>
  </si>
  <si>
    <t>Кибер хуқуқи кафедраси  Ўқитувчиси</t>
  </si>
  <si>
    <t>Фуқаролик процессуал  ва иқтисодий процессуал  хуқуқи кафедраси  ўқитувчиси</t>
  </si>
  <si>
    <t>Фуқаролик хуқуқи  кафедраси  катта ўқитувчиси</t>
  </si>
  <si>
    <t>Халқаро  хуқуқ  ва инсон  хуқуқлари  кафедраси  ўқитувчиси</t>
  </si>
  <si>
    <t xml:space="preserve"> Халқаро хуқуқ  ва қиёсий  хуқуқшунослик факультети талабаси</t>
  </si>
  <si>
    <t>Маьмурий ва молия хуқуқи кафедраси  ўқитувчиси</t>
  </si>
  <si>
    <t xml:space="preserve"> Халқаро  хуқуқ  ва инсон  хуқуқлари  кафедраси  ўқитувчиси</t>
  </si>
  <si>
    <t>Ахборот-Ресурс Маркази директори</t>
  </si>
  <si>
    <r>
      <rPr>
        <sz val="11"/>
        <color rgb="FFFF0000"/>
        <rFont val="Times New Roman"/>
        <family val="1"/>
        <charset val="204"/>
      </rPr>
      <t xml:space="preserve">  </t>
    </r>
    <r>
      <rPr>
        <sz val="11"/>
        <color theme="1"/>
        <rFont val="Times New Roman"/>
        <family val="1"/>
        <charset val="204"/>
      </rPr>
      <t>954-ТМ  20.11.2025</t>
    </r>
  </si>
  <si>
    <t>Корея Республикаси</t>
  </si>
  <si>
    <t>Белоруссия  Республикаси Минск  шахри</t>
  </si>
  <si>
    <t>Лондон шахрида жойлашган Лондон университети фаолиятини мувофиклаштириш  бўлими билан учрашув  утказиш хамда тренингларда иштирок этиш мақсадида.</t>
  </si>
  <si>
    <t>Буюк Британиянинг Лондон  шахрида ташкил этилаётган  Британия- Узбекистон юридик ассоциатсияси  юридик форумида иштирок этиш мақсадида.</t>
  </si>
  <si>
    <t>Халқаро рақобат  хуқуқи  бўйича  конференцияда  маьрузачи  сифатида  иштирок этиш мақсадида.</t>
  </si>
  <si>
    <t>Хайдаров  Жахонгир  Анварович</t>
  </si>
  <si>
    <t>Жанубий  Корея  Республикасининг  Seul шахрида  бўлиб ўтадиган  International Competition law  халқаро  конференцияда иштирок этиш  хамда  Seul  Миллий  университети Хуқуқ  университети Хуқуқ мактаби  Ajou университети  Хуқуқ мактаби  Корея  Халқаро хуқуқ  жамияти Жанубий Корея  Хуқуқий  тадқиқот  ва  ўқув институти Sungkyunkvan  университети Хуқуқ мактаби   Корея Банк  ва  молиявий  хуқуқ  ассоцияси  Корея  Тижорат арбитраж кенгаши Жанубий Кореянинг Хуқуқий тадқиқот вазирлиги рахбарияти билан  расмий учрашувларни ўтказиш икки томонлама  хамкорликни  йулга  қуйиш мақсадида.</t>
  </si>
  <si>
    <t>Хиндистоннинг  NFSU  (National Forences University) билан  хамкорликдаги Joint LL M (One - Year) дастурида ошириш  маросимида иштирок этиш хамда  киска мудатли малака ошириш мақсадида</t>
  </si>
  <si>
    <t xml:space="preserve">Нагоя  университети  хамкорлигида ТДЮУ қошида  фаолият юритаётган  Япон хуқуқи  тадқиқ қилиш маркази ни  локаллаштириш масалаларини  мухокама қилиш шунингдек  марказ фаолиятини  ТДЮУ  молиявий  мажбуриятларига доир  музокаралар  олиб бориш  мақсадида. </t>
  </si>
  <si>
    <t>Иззатуллаев</t>
  </si>
  <si>
    <t>Иззатуллаев  Бобиржон Иззатуллаевич</t>
  </si>
  <si>
    <t>Умумтаьлим  фанлар  ва маданият  кафедраси</t>
  </si>
  <si>
    <t xml:space="preserve">350-s  17.12.2025   </t>
  </si>
  <si>
    <t>19.12.2025                   31.12.2026</t>
  </si>
  <si>
    <t>Туркия Республикаси</t>
  </si>
  <si>
    <t>Balikesir Университетида малака  ошириш  дастурида  иштирок этиш мақсадида.</t>
  </si>
  <si>
    <t>31394880</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</si>
  <si>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</si>
  <si>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</si>
  <si>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</si>
  <si>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</si>
  <si>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</si>
  <si>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</si>
  <si>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</si>
  <si>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</si>
  <si>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</si>
  <si>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</si>
  <si>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</si>
  <si>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</si>
  <si>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</si>
  <si>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</si>
  <si>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</si>
  <si>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</si>
  <si>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</si>
  <si>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</si>
  <si>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</si>
  <si>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</si>
  <si>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</si>
  <si>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</si>
  <si>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</si>
  <si>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</si>
  <si>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</si>
  <si>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</si>
  <si>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</si>
  <si>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</si>
  <si>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</si>
  <si>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</si>
  <si>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</si>
  <si>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</si>
  <si>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</si>
  <si>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</si>
  <si>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</si>
  <si>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</si>
  <si>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</si>
  <si>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</si>
  <si>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</si>
  <si>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</si>
  <si>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</si>
  <si>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52149568</t>
  </si>
  <si>
    <t>55707940</t>
  </si>
  <si>
    <t>57282565</t>
  </si>
  <si>
    <t>51494756</t>
  </si>
  <si>
    <t>51844668</t>
  </si>
  <si>
    <t>48915765</t>
  </si>
  <si>
    <t>33604645</t>
  </si>
  <si>
    <t>14125620</t>
  </si>
  <si>
    <t>39602960</t>
  </si>
  <si>
    <t>26360712</t>
  </si>
  <si>
    <t>14862584</t>
  </si>
  <si>
    <t>15924313</t>
  </si>
  <si>
    <t>35445959</t>
  </si>
  <si>
    <t>34704167</t>
  </si>
  <si>
    <t>34705167</t>
  </si>
  <si>
    <t>37498256</t>
  </si>
  <si>
    <t>35444959</t>
  </si>
  <si>
    <t>6598986</t>
  </si>
  <si>
    <t>16709988</t>
  </si>
  <si>
    <t>35157666</t>
  </si>
  <si>
    <t>23659772</t>
  </si>
  <si>
    <t>Avezova Elnora Paraxatovna</t>
  </si>
  <si>
    <t>8064647</t>
  </si>
  <si>
    <t>2943547</t>
  </si>
  <si>
    <t>5701794</t>
  </si>
  <si>
    <t>173-s  03.06.2026</t>
  </si>
  <si>
    <t>08.06.2026                   14.06.2026</t>
  </si>
  <si>
    <t>Xitoy Xalq Respublikasi</t>
  </si>
  <si>
    <t>Pekin shahrida joylashgan Xitoy siyosat fanlari va huquq universitetida malaka oshirish maqsadida</t>
  </si>
  <si>
    <t>Murodxonov Muhammadnur Muzaffarxon o'gli</t>
  </si>
  <si>
    <t>Xalqaro huquq va qiyosiy huquqshinoslik fakulteti talabasi</t>
  </si>
  <si>
    <t>2732000</t>
  </si>
  <si>
    <t>360-ТМ  01.06.2026</t>
  </si>
  <si>
    <t>07.06.2026                   15.06.2026</t>
  </si>
  <si>
    <t>Ispaniya Qirolligi Madrid va Barselona shaharlari</t>
  </si>
  <si>
    <t>Ispaniya davlatining Madrid shahrida "YouthTech - Youth Dialogue" ta'lim forumida ishtirok etish maqsadida</t>
  </si>
  <si>
    <t>Muqumov Bobur Miliboy o'gli</t>
  </si>
  <si>
    <t>Intelektual mulk huquqi shubasi dotsenti</t>
  </si>
  <si>
    <t>Turkiya</t>
  </si>
  <si>
    <t>9481168</t>
  </si>
  <si>
    <t>7025435</t>
  </si>
  <si>
    <t>7153169</t>
  </si>
  <si>
    <t>17.06.2026                   29.06.2026</t>
  </si>
  <si>
    <t>Turkiya Respublikasining Anqara Universitetida ilmiy-amaliy stajirovka o'tash maqsadida</t>
  </si>
  <si>
    <t>Xudoynazarov Dadaxon Avaz o'gli</t>
  </si>
  <si>
    <t>Gulammamatova Parvina Akbarali qizi</t>
  </si>
  <si>
    <t>Huquq va texnologiyalar shubasi o'qituvchisi</t>
  </si>
  <si>
    <t>16163767</t>
  </si>
  <si>
    <t>6384040</t>
  </si>
  <si>
    <t>2987257</t>
  </si>
  <si>
    <t>6792470</t>
  </si>
  <si>
    <t>24.05.2026                   02.06.2026</t>
  </si>
  <si>
    <t>Gruziya Respublikasi</t>
  </si>
  <si>
    <t>Tbilisi shahridagi Gruziya Universitetida malaka oshirish maqsadida</t>
  </si>
  <si>
    <t>Akbaraliyeva Muxayo Karamatullo qizi</t>
  </si>
  <si>
    <t>Xitoy Respublikasi Pekin shahri</t>
  </si>
  <si>
    <t>Azarbayjan Respublikasi Baku shahri</t>
  </si>
  <si>
    <t>Xorijiy investitsiyalar va ta'lim eksperti bo'limi boshlig'i</t>
  </si>
  <si>
    <t>145-s  15.05.2026</t>
  </si>
  <si>
    <t>23.05.2026                   25.05.2026</t>
  </si>
  <si>
    <t>14085518</t>
  </si>
  <si>
    <t>5548240</t>
  </si>
  <si>
    <t>13366409</t>
  </si>
  <si>
    <t>1705000</t>
  </si>
  <si>
    <t>Kurbanov Manuchexr Jamshidbekovich</t>
  </si>
  <si>
    <t>16300498</t>
  </si>
  <si>
    <t>1564000</t>
  </si>
  <si>
    <t>"ICC Moot Court Competotion" musobaqasida ishtirok etish maqsadida</t>
  </si>
  <si>
    <t>Abdumannabova Muyassarxon Abdurashid qizi</t>
  </si>
  <si>
    <t>Magistratura magistiri</t>
  </si>
  <si>
    <t>14106201</t>
  </si>
  <si>
    <t>Juraboyeva Farog'atbonu Zafar qizi</t>
  </si>
  <si>
    <t>Huquqni sohalararo o'rganish fakulteti talabasi</t>
  </si>
  <si>
    <t>Kamoliddinova Rayhona Fazliddinovna</t>
  </si>
  <si>
    <t>Xalqaro huquq va inson huquqlari shubasi o'qituchisi</t>
  </si>
  <si>
    <t>11.05.2026                   20.05.2026</t>
  </si>
  <si>
    <t>"ICC Moot Court Competotion" musobaqasida universittet talabalariga murabbiy sifatida ishtirok etish maqsadida</t>
  </si>
  <si>
    <t>299-TM  01.05.2026</t>
  </si>
  <si>
    <t>139-s  12.05.2026</t>
  </si>
  <si>
    <t>Xorijiy investitsiyalar va ta'lim eksperti bo'limi uslubchisi</t>
  </si>
  <si>
    <t>8494856</t>
  </si>
  <si>
    <t>3359392</t>
  </si>
  <si>
    <t>4070065</t>
  </si>
  <si>
    <t>Hikmatov Farrux Ilhom o'g'li</t>
  </si>
  <si>
    <t>14366975</t>
  </si>
  <si>
    <t>Xalqaro va respublika miqyosida tadbirlarni muvofiqlashtirish bo'limi bishlig'i</t>
  </si>
  <si>
    <t>2103713</t>
  </si>
  <si>
    <t>3768406</t>
  </si>
  <si>
    <t>143-s 14.05.2026</t>
  </si>
  <si>
    <t xml:space="preserve">18.05.2026                26.05.2026         </t>
  </si>
  <si>
    <t xml:space="preserve">18.05.2026                23.05.2026         </t>
  </si>
  <si>
    <t>Yuldasheva Gavharjan</t>
  </si>
  <si>
    <t>Xalqaro huquq va inson huquqlari shubasi professori</t>
  </si>
  <si>
    <t>10022466</t>
  </si>
  <si>
    <t>1197536</t>
  </si>
  <si>
    <t>3642582</t>
  </si>
  <si>
    <t xml:space="preserve">Belarus Respublikasi </t>
  </si>
  <si>
    <t xml:space="preserve">12.05.2026                   16.05.2026         </t>
  </si>
  <si>
    <t>Kadirova Mohigul Hamitovna</t>
  </si>
  <si>
    <t>Jinoyat protsesual huquqi shubasi professori</t>
  </si>
  <si>
    <t>Polsha Respublikasi Gdansk shahri</t>
  </si>
  <si>
    <t>13171155</t>
  </si>
  <si>
    <t>3424676</t>
  </si>
  <si>
    <t>8412450</t>
  </si>
  <si>
    <t>1352431</t>
  </si>
  <si>
    <t xml:space="preserve">17.05.2026                  24.05.2026              </t>
  </si>
  <si>
    <t>Akmalxonov Bostixon Azizxon o'gli</t>
  </si>
  <si>
    <t>Konstitutsiyaviy huquq shubasi tashqi o'rindoshi</t>
  </si>
  <si>
    <t>Yaponiya Nagoya shahri</t>
  </si>
  <si>
    <t>44634063</t>
  </si>
  <si>
    <t>15835511</t>
  </si>
  <si>
    <t>9713552</t>
  </si>
  <si>
    <t>19085000</t>
  </si>
  <si>
    <t>Raqamli huquq ta'lim bo'lim boshlig'i</t>
  </si>
  <si>
    <t xml:space="preserve">04.05.2026                  12.05.2026             </t>
  </si>
  <si>
    <t>Nagoya shahridagi Nagoya Universitetida "Oliy Ta'limni transformatsiya qilish samarali boshqaruv va ta'lim sifatini ta'minlash tizimini yaratish" mavzusidagi amaliy tadqiqot loyihalida qatnashish maqsadida</t>
  </si>
  <si>
    <t>Ergashev Ikrom Abdurasulovich</t>
  </si>
  <si>
    <t>(Grant)</t>
  </si>
  <si>
    <t>Ma'muriy va moliya huquq shubasi professori</t>
  </si>
  <si>
    <t>Davronov Diyor Davron o'g'li</t>
  </si>
  <si>
    <t xml:space="preserve">Jinoiy odil sudlov fakultet talabasi </t>
  </si>
  <si>
    <t>22718581</t>
  </si>
  <si>
    <t>7018730</t>
  </si>
  <si>
    <t>7610394</t>
  </si>
  <si>
    <t>2255255</t>
  </si>
  <si>
    <t>Maxmudov Mehrojbek Baxodir o'g'li</t>
  </si>
  <si>
    <t>331 - TM 18.05.2026</t>
  </si>
  <si>
    <t xml:space="preserve">14.05.2026                  27.05.2026              </t>
  </si>
  <si>
    <t>"Inter- American Human Rights Moot Court Competition" xalqaro tanlovida ishtirok etish maqsadida</t>
  </si>
  <si>
    <t>213 - TM  18.03.2026  331-TM  18.05.2026</t>
  </si>
  <si>
    <t>Mo'minov Asilbek Xusniddin o'g'li</t>
  </si>
  <si>
    <t>Xalqaro huquq va inson huquqlari shuba o'qituvchisi</t>
  </si>
  <si>
    <t>"Inter- American Human Rights Moot Court Competition" xalqaro tanlovida talabalar jamoasi bilan ishtirok etish maqsadida</t>
  </si>
  <si>
    <t xml:space="preserve">Eshonqulov Javohir Fazliddinovich </t>
  </si>
  <si>
    <t>Huquq va raqamli texnologiyalar tadqiqoq bo'limi kichik ilmiy hodimi</t>
  </si>
  <si>
    <t>Turkiya Respublikasi Balikeser va Istanbul shahri</t>
  </si>
  <si>
    <t>9166348</t>
  </si>
  <si>
    <t>4361389</t>
  </si>
  <si>
    <t>597883</t>
  </si>
  <si>
    <t xml:space="preserve">04.05.2026                 11.05.2026              </t>
  </si>
  <si>
    <t>Berdimurotov Azamat Adilbayevixh</t>
  </si>
  <si>
    <t>Huquqni sohalararo o'rganish fakulteti dekan o'rinbosari</t>
  </si>
  <si>
    <t>Mirzaabdurahimov Mirvohid Mirzaahmad o'g'li</t>
  </si>
  <si>
    <t>29252316</t>
  </si>
  <si>
    <t>2122480</t>
  </si>
  <si>
    <t>1131122</t>
  </si>
  <si>
    <t>1098727</t>
  </si>
  <si>
    <t>Afrika Namibiya Respublikasi</t>
  </si>
  <si>
    <t xml:space="preserve">13.04.2026                 22.04.2026              </t>
  </si>
  <si>
    <t>"Internbational Air Law Moot Court Competition" musobaqasida ishtirok etish maqsadida</t>
  </si>
  <si>
    <t>Mirzafarov Abdulxamid Murtazo o'g'li</t>
  </si>
  <si>
    <t>Tursunmurodov Komron Turg'un o'g'li</t>
  </si>
  <si>
    <t>247- TM 06.04.2026  315-TM  08.05.2026</t>
  </si>
  <si>
    <t>Xalqaro huquq va inson huquqlari shubasi katta o'qituvchisi</t>
  </si>
  <si>
    <t>Mirzahamdamova Nasiba Mirafzalovna</t>
  </si>
  <si>
    <t>23674500</t>
  </si>
  <si>
    <t>7122574</t>
  </si>
  <si>
    <t>15575281</t>
  </si>
  <si>
    <t>2543410</t>
  </si>
  <si>
    <t>Rahmonov Muhammadali Bahodir o'g'li</t>
  </si>
  <si>
    <t>25464662</t>
  </si>
  <si>
    <t>16712758</t>
  </si>
  <si>
    <t>2544674</t>
  </si>
  <si>
    <t>25114750</t>
  </si>
  <si>
    <t>Nabiraev Axrorxon Akmalovich</t>
  </si>
  <si>
    <t>25685410</t>
  </si>
  <si>
    <t>2591021</t>
  </si>
  <si>
    <t>21883560</t>
  </si>
  <si>
    <t xml:space="preserve">219-TM 24.03.2026    </t>
  </si>
  <si>
    <t xml:space="preserve">26.03.2026                   08.04.2026        </t>
  </si>
  <si>
    <t>Philip C. Jessup International Law Moot Court musobaqasida og'zaki raundlar bosqichida ishtirok etish maqsadida</t>
  </si>
  <si>
    <t>Philip C. Jessup International Law Moot Court musobaqasida og'zaki raundlar bosqichida murabbiy maqsadida ishtirok etish maqsadida</t>
  </si>
  <si>
    <t>Azizov Ilxom Umirzoq o'g'li</t>
  </si>
  <si>
    <t>20576030</t>
  </si>
  <si>
    <t>Botirov Ulug'bek Bahromovich</t>
  </si>
  <si>
    <t>25769562</t>
  </si>
  <si>
    <t>Huquqni sohalararo o'rganish fakulteti dekani</t>
  </si>
  <si>
    <t>23374500</t>
  </si>
  <si>
    <t>Philip C. Jessup International Law Moot Court musobaqasida og'zaki raundlar bosqichida  maqsadida ishtirok etish maqsadida</t>
  </si>
  <si>
    <t>Abdulxayeva Alisa Abdumalikovna</t>
  </si>
  <si>
    <t>Biznes huquqi va sud himoyasi fakultet talabasi</t>
  </si>
  <si>
    <t>Avstriya Respublikasi Vena shahri</t>
  </si>
  <si>
    <t>15984152</t>
  </si>
  <si>
    <t>5041407</t>
  </si>
  <si>
    <t>8664241</t>
  </si>
  <si>
    <t>1705080</t>
  </si>
  <si>
    <t xml:space="preserve">26.03.2026                   03.04.2026 </t>
  </si>
  <si>
    <t>Eshqurbonov Ilxom Norsoat o'g'li</t>
  </si>
  <si>
    <t>Jinoat odil sudlov fakulteti talabasi</t>
  </si>
  <si>
    <t>Rahmonova Charos Ibrohim qizi</t>
  </si>
  <si>
    <t>Xalqaro hususiy huquq shubasi o'qituvchisi</t>
  </si>
  <si>
    <t xml:space="preserve">197-TM 12.03.2026    316-TM  08.04.2026  </t>
  </si>
  <si>
    <t>33 - Willem C. Vis Moot xalqaro tijorat arbitraj misobaqasida ishtirok etish  maqsadida</t>
  </si>
  <si>
    <t>Balikeser Universitetida o'tkaziladigan xalqaro simpoziyumidagi xalqaro ilmiy anjumanlarda ishtirok etish hamda ilmiy ma'ruzalar bilan chiqish qilish maqsadida</t>
  </si>
  <si>
    <t xml:space="preserve">65-s 13.03.2026              123- s 27.04.2026  </t>
  </si>
  <si>
    <t xml:space="preserve">73 - s 24.03.2026  </t>
  </si>
  <si>
    <t>AQsH Vashington shahri</t>
  </si>
  <si>
    <t>124-s  28.04.2026</t>
  </si>
  <si>
    <t>128- s 01.05.2026</t>
  </si>
  <si>
    <t>137-s 12.05.2026</t>
  </si>
  <si>
    <t>Gdansk universitetida amaliy mashg'ulotlar va maruza darslarini o'tkazish, malaka oshirish hamda Qs reyting uchun xorijiy professor o'qituvchilarni jalb etish maqsadida</t>
  </si>
  <si>
    <t xml:space="preserve">141-s  12.05.2026  </t>
  </si>
  <si>
    <t>183-s  11.06.2026</t>
  </si>
  <si>
    <t>O'zbekiston va Azarbayjon Respublikalari o'rtasidagi ta'lim va madaniy aloqalarni mustahkamlash akademik almashuvlarni kengaytirish qo'shma dasturlar va ikki tamonlama loyihalarni rivojlantirish hamda ta'lim ko'rgazmasida ishtirok etish maqsadida</t>
  </si>
  <si>
    <t>90 - s  03.04.2026        169-s  01.06.2026</t>
  </si>
  <si>
    <t>86- s 31.03.2026          131-s  06.05.2026</t>
  </si>
  <si>
    <t>Mansabdor shaxsning ismi va familiyasi</t>
  </si>
  <si>
    <t>Lavozimi</t>
  </si>
  <si>
    <t>Buyruq raqami kuni</t>
  </si>
  <si>
    <t>Xizmat safari muddati</t>
  </si>
  <si>
    <t>Xizmat safari manzili</t>
  </si>
  <si>
    <t>Xizmat safari maqsadi</t>
  </si>
  <si>
    <t>Jami xarajadlar</t>
  </si>
  <si>
    <t>Transport</t>
  </si>
  <si>
    <t>Kunlik xarajatlar</t>
  </si>
  <si>
    <t>Mehmonxona</t>
  </si>
  <si>
    <t>Boshqa xarajatlar</t>
  </si>
  <si>
    <t>"2026-yil 2-chorak davomida Toshkent davlat yuridik universiteti xodimlarining respublika                                                                                                                                                                                                                                                           tashqarisidagi xizmat safarlari bo‘yicha amalga oshirgan xarajatlari to‘g‘risida"</t>
  </si>
  <si>
    <t xml:space="preserve">O‘zbekiston Respublikasi adliya vazirining </t>
  </si>
  <si>
    <t xml:space="preserve"> 2021-yil 6-iyuldagi 203-um-son buyrug‘ining 1-ilovasining </t>
  </si>
  <si>
    <t>50-bandini ijrosi yuzasidan 1-shakl</t>
  </si>
  <si>
    <t>Toychiyeva Shahzoda Ruffat qizi</t>
  </si>
  <si>
    <t>33 - Willem C. Vis Moot xalqaro tijorat arbitraj misobaqasida murabbiy sifatida ishtirok etish  maqsadida</t>
  </si>
  <si>
    <t>Umarxanova Dildora Sharipxanovna</t>
  </si>
  <si>
    <t>Sultanov Baxriddin Fayzulloyevich</t>
  </si>
  <si>
    <t>Rasbergenova Sarbinaz Alisherovna</t>
  </si>
  <si>
    <t>"Internbational Air Law Moot Court Competition" musobaqasida murabbiy sifatida ishtirok etish maqsadida</t>
  </si>
  <si>
    <t>Shamsiddinov Behruz sadriddin o'g'li</t>
  </si>
  <si>
    <t>Minsk shahrida bo'lib otadigan Mustaqil Davlarlar Hamdo'stligining 35 yiligiga bag'ishlangan ikkinchi xalqaro huquqiy forumda ishtirok etish maqsadida</t>
  </si>
  <si>
    <t>Sharipova Xilola Rustamovna</t>
  </si>
  <si>
    <t>Siyan shahrida bo'lib o'tadigan 3-Xitoy- Uzbekiston hudular aro hamkorlik xalqaro forumini tashkil etish hamda maskur forum doirasida ta;lim ko'rgazmasida ishtorok etish maqsadida</t>
  </si>
  <si>
    <t>Siyan shahrida bo'lib o'tadigan 3-Xitoy- Uzbekiston hudular aro hamkorlik xalqaro forumini tashkil etish hamda maskur forum doirasida ta'lim ko'rgazmasida ishtorok etish maqsadida</t>
  </si>
  <si>
    <t>Xitoy Xalq Respublikasi Siyan shahri</t>
  </si>
  <si>
    <t>Kosimov Donyorjon Baxtiyor o'gli</t>
  </si>
  <si>
    <t>Sherxanova Umida Alisher qizi</t>
  </si>
  <si>
    <t>Niderlandiya Gaaga shahri</t>
  </si>
  <si>
    <t>Xaydarova Shohida Ahror qizi</t>
  </si>
  <si>
    <t>Jinoy odil sudlow fakultet talabasi</t>
  </si>
  <si>
    <t>155-s  20.05.2026</t>
  </si>
  <si>
    <t>Jinoyat huquqi, kriminalogiya va korrupsiyaga qarshi kurashish shubasi katta o'qituvchisi</t>
  </si>
  <si>
    <t>Ma'muriy va moliya huquqi shubasi katta o'qituvchisi</t>
  </si>
  <si>
    <t>Fuqarolik protsessual va iqtisodit protsessual huquqi shubasi dotsenti</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</si>
</sst>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43" formatCode="_-* #,##0.00\ _₽_-;\-* #,##0.00\ _₽_-;_-* &quot;-&quot;??\ _₽_-;_-@_-"/>
    <numFmt numFmtId="164" formatCode="_-* #,##0.0\ _₽_-;\-* #,##0.0\ _₽_-;_-* &quot;-&quot;??\ _₽_-;_-@_-"/>
    <numFmt numFmtId="165" formatCode="#,##0.0"/>
    <numFmt numFmtId="166" formatCode="#,##0.0_р_."/>
    <numFmt numFmtId="167" formatCode="0.0"/>
    <numFmt numFmtId="168" formatCode="_-* #,##0\ _₽_-;\-* #,##0\ _₽_-;_-* &quot;-&quot;??\ _₽_-;_-@_-"/>
  </numFmts>
  <fonts count="30" x14ac:knownFonts="1">
    <font>
      <sz val="11"/>
      <color theme="1"/>
      <name val="Calibri"/>
      <family val="2"/>
      <charset val="204"/>
      <scheme val="minor"/>
    </font>
    <font>
      <sz val="11"/>
      <color theme="1"/>
      <name val="Calibri"/>
      <family val="2"/>
      <charset val="204"/>
      <scheme val="minor"/>
    </font>
    <font>
      <sz val="11"/>
      <color theme="1"/>
      <name val="Times New Roman"/>
      <family val="1"/>
      <charset val="204"/>
    </font>
    <font>
      <b/>
      <sz val="14"/>
      <color theme="1"/>
      <name val="Times New Roman"/>
      <family val="1"/>
      <charset val="204"/>
    </font>
    <font>
      <u/>
      <sz val="11"/>
      <color theme="10"/>
      <name val="Calibri"/>
      <family val="2"/>
      <charset val="204"/>
      <scheme val="minor"/>
    </font>
    <font>
      <sz val="12"/>
      <color rgb="FF000080"/>
      <name val="Times New Roman"/>
      <family val="1"/>
      <charset val="204"/>
    </font>
    <font>
      <b/>
      <sz val="12"/>
      <color rgb="FF000080"/>
      <name val="Times New Roman"/>
      <family val="1"/>
      <charset val="204"/>
    </font>
    <font>
      <b/>
      <sz val="12"/>
      <color theme="1"/>
      <name val="Times New Roman"/>
      <family val="1"/>
      <charset val="204"/>
    </font>
    <font>
      <sz val="12"/>
      <color theme="1"/>
      <name val="Times New Roman"/>
      <family val="1"/>
      <charset val="204"/>
    </font>
    <font>
      <sz val="11"/>
      <name val="Times New Roman"/>
      <family val="1"/>
      <charset val="204"/>
    </font>
    <font>
      <sz val="10"/>
      <color theme="1"/>
      <name val="Times New Roman"/>
      <family val="1"/>
      <charset val="204"/>
    </font>
    <font>
      <sz val="16"/>
      <name val="Times New Roman"/>
      <family val="1"/>
      <charset val="204"/>
    </font>
    <font>
      <b/>
      <sz val="16"/>
      <name val="Times New Roman"/>
      <family val="1"/>
      <charset val="204"/>
    </font>
    <font>
      <b/>
      <sz val="14"/>
      <name val="Times New Roman"/>
      <family val="1"/>
      <charset val="204"/>
    </font>
    <font>
      <b/>
      <sz val="12"/>
      <name val="Times New Roman"/>
      <family val="1"/>
      <charset val="204"/>
    </font>
    <font>
      <sz val="14"/>
      <color theme="1"/>
      <name val="Times New Roman"/>
      <family val="1"/>
      <charset val="204"/>
    </font>
    <font>
      <sz val="14"/>
      <color theme="1"/>
      <name val="Calibri"/>
      <family val="2"/>
      <scheme val="minor"/>
    </font>
    <font>
      <sz val="14"/>
      <name val="Times New Roman"/>
      <family val="1"/>
      <charset val="204"/>
    </font>
    <font>
      <sz val="12"/>
      <name val="Times New Roman"/>
      <family val="1"/>
      <charset val="204"/>
    </font>
    <font>
      <b/>
      <sz val="10"/>
      <color theme="1"/>
      <name val="Times New Roman"/>
      <family val="1"/>
      <charset val="204"/>
    </font>
    <font>
      <b/>
      <sz val="11"/>
      <color theme="1"/>
      <name val="Times New Roman"/>
      <family val="1"/>
      <charset val="204"/>
    </font>
    <font>
      <u/>
      <sz val="12"/>
      <color theme="1"/>
      <name val="Times New Roman"/>
      <family val="1"/>
      <charset val="204"/>
    </font>
    <font>
      <sz val="11"/>
      <color rgb="FF000080"/>
      <name val="Times New Roman"/>
      <family val="1"/>
      <charset val="204"/>
    </font>
    <font>
      <sz val="10"/>
      <color rgb="FF339966"/>
      <name val="Times New Roman"/>
      <family val="1"/>
      <charset val="204"/>
    </font>
    <font>
      <b/>
      <sz val="11"/>
      <color theme="1"/>
      <name val="Calibri"/>
      <family val="2"/>
      <scheme val="minor"/>
    </font>
    <font>
      <b/>
      <sz val="14"/>
      <color rgb="FF212529"/>
      <name val="Times New Roman"/>
      <family val="1"/>
      <charset val="204"/>
    </font>
    <font>
      <sz val="11"/>
      <color rgb="FF212529"/>
      <name val="Times New Roman"/>
      <family val="1"/>
      <charset val="204"/>
    </font>
    <font>
      <sz val="11"/>
      <color indexed="8"/>
      <name val="Times New Roman"/>
      <family val="1"/>
      <charset val="204"/>
    </font>
    <font>
      <sz val="11"/>
      <color rgb="FFFF0000"/>
      <name val="Times New Roman"/>
      <family val="1"/>
      <charset val="204"/>
    </font>
    <font>
      <sz val="11"/>
      <color rgb="FF000000"/>
      <name val="Times New Roman"/>
      <family val="1"/>
      <charset val="204"/>
    </font>
  </fonts>
  <fills count="7">
    <fill>
      <patternFill patternType="none"/>
    </fill>
    <fill>
      <patternFill patternType="gray125"/>
    </fill>
    <fill>
      <patternFill patternType="solid">
        <fgColor theme="4" tint="0.79998168889431442"/>
        <bgColor indexed="64"/>
      </patternFill>
    </fill>
    <fill>
      <patternFill patternType="solid">
        <fgColor rgb="FFFFFFFF"/>
        <bgColor indexed="64"/>
      </patternFill>
    </fill>
    <fill>
      <patternFill patternType="solid">
        <fgColor theme="0"/>
        <bgColor indexed="64"/>
      </patternFill>
    </fill>
    <fill>
      <patternFill patternType="solid">
        <fgColor rgb="FFFFFF00"/>
        <bgColor indexed="64"/>
      </patternFill>
    </fill>
    <fill>
      <patternFill patternType="solid">
        <fgColor rgb="FFFFFFFF"/>
        <bgColor rgb="FF000000"/>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s>
  <cellStyleXfs count="7">
    <xf numFmtId="0" fontId="0" fillId="0" borderId="0"/>
    <xf numFmtId="43" fontId="1" fillId="0" borderId="0" applyFont="0" applyFill="0" applyBorder="0" applyAlignment="0" applyProtection="0"/>
    <xf numFmtId="0" fontId="4" fillId="0" borderId="0" applyNumberFormat="0" applyFill="0" applyBorder="0" applyAlignment="0" applyProtection="0"/>
    <xf numFmtId="0" fontId="1" fillId="0" borderId="0"/>
    <xf numFmtId="9" fontId="1" fillId="0" borderId="0" applyFont="0" applyFill="0" applyBorder="0" applyAlignment="0" applyProtection="0"/>
    <xf numFmtId="0" fontId="1" fillId="0" borderId="0"/>
    <xf numFmtId="43" fontId="1" fillId="0" borderId="0" applyFont="0" applyFill="0" applyBorder="0" applyAlignment="0" applyProtection="0"/>
  </cellStyleXfs>
  <cellXfs count="334">
    <xf numFmtId="0" fontId="0" fillId="0" borderId="0" xfId="0"/>
    <xf numFmtId="0" fontId="0" fillId="0" borderId="0" xfId="0" applyAlignment="1"/>
    <xf numFmtId="0" fontId="0" fillId="0" borderId="0" xfId="0" applyAlignment="1">
      <alignment horizontal="center"/>
    </xf>
    <xf numFmtId="0" fontId="0" fillId="0" borderId="0" xfId="0" applyAlignment="1">
      <alignment horizontal="center"/>
    </xf>
    <xf numFmtId="0" fontId="6" fillId="0" borderId="0" xfId="0" applyFont="1" applyAlignment="1">
      <alignment vertical="center"/>
    </xf>
    <xf numFmtId="0" fontId="7" fillId="3" borderId="1" xfId="0" applyFont="1" applyFill="1" applyBorder="1" applyAlignment="1">
      <alignment horizontal="center" vertical="center" wrapText="1"/>
    </xf>
    <xf numFmtId="0" fontId="8" fillId="3" borderId="1" xfId="0" applyFont="1" applyFill="1" applyBorder="1" applyAlignment="1">
      <alignment horizontal="center" vertical="center" wrapText="1"/>
    </xf>
    <xf numFmtId="166" fontId="9" fillId="0" borderId="1" xfId="0" applyNumberFormat="1" applyFont="1" applyBorder="1" applyAlignment="1">
      <alignment horizontal="center" vertical="center"/>
    </xf>
    <xf numFmtId="0" fontId="10" fillId="3" borderId="1" xfId="0" applyFont="1" applyFill="1" applyBorder="1" applyAlignment="1">
      <alignment vertical="top" wrapText="1"/>
    </xf>
    <xf numFmtId="0" fontId="10" fillId="3" borderId="1" xfId="0" applyFont="1" applyFill="1" applyBorder="1" applyAlignment="1">
      <alignment vertical="center" wrapText="1"/>
    </xf>
    <xf numFmtId="0" fontId="11" fillId="0" borderId="0" xfId="0" applyFont="1" applyBorder="1" applyAlignment="1">
      <alignment horizontal="center" vertical="center" wrapText="1"/>
    </xf>
    <xf numFmtId="0" fontId="12" fillId="0" borderId="0" xfId="0" applyFont="1" applyBorder="1" applyAlignment="1">
      <alignment horizontal="center" vertical="center"/>
    </xf>
    <xf numFmtId="0" fontId="9" fillId="0" borderId="0" xfId="0" applyFont="1"/>
    <xf numFmtId="2" fontId="13" fillId="0" borderId="1" xfId="0" applyNumberFormat="1" applyFont="1" applyFill="1" applyBorder="1" applyAlignment="1">
      <alignment horizontal="center" vertical="center"/>
    </xf>
    <xf numFmtId="0" fontId="11" fillId="0" borderId="1" xfId="0" applyFont="1" applyBorder="1" applyAlignment="1">
      <alignment horizontal="center" vertical="center" wrapText="1"/>
    </xf>
    <xf numFmtId="0" fontId="13" fillId="0" borderId="5" xfId="0" applyFont="1" applyBorder="1" applyAlignment="1"/>
    <xf numFmtId="0" fontId="1" fillId="0" borderId="0" xfId="3"/>
    <xf numFmtId="0" fontId="4" fillId="0" borderId="0" xfId="2" applyAlignment="1">
      <alignment horizontal="center" vertical="center"/>
    </xf>
    <xf numFmtId="0" fontId="15" fillId="3" borderId="1" xfId="3" applyFont="1" applyFill="1" applyBorder="1" applyAlignment="1">
      <alignment vertical="center" wrapText="1"/>
    </xf>
    <xf numFmtId="0" fontId="16" fillId="0" borderId="1" xfId="0" applyFont="1" applyBorder="1"/>
    <xf numFmtId="0" fontId="2" fillId="0" borderId="1" xfId="0" applyFont="1" applyFill="1" applyBorder="1" applyAlignment="1">
      <alignment horizontal="center" vertical="center"/>
    </xf>
    <xf numFmtId="0" fontId="2" fillId="0" borderId="1" xfId="0" applyFont="1" applyFill="1" applyBorder="1" applyAlignment="1">
      <alignment horizontal="left" vertical="center" wrapText="1"/>
    </xf>
    <xf numFmtId="164" fontId="15" fillId="3" borderId="1" xfId="1" applyNumberFormat="1" applyFont="1" applyFill="1" applyBorder="1" applyAlignment="1">
      <alignment vertical="center" wrapText="1"/>
    </xf>
    <xf numFmtId="167" fontId="8" fillId="3" borderId="1" xfId="0" applyNumberFormat="1" applyFont="1" applyFill="1" applyBorder="1" applyAlignment="1">
      <alignment horizontal="center" vertical="center" wrapText="1"/>
    </xf>
    <xf numFmtId="2" fontId="17" fillId="0" borderId="1" xfId="0" applyNumberFormat="1" applyFont="1" applyFill="1" applyBorder="1" applyAlignment="1">
      <alignment horizontal="left" vertical="center" wrapText="1"/>
    </xf>
    <xf numFmtId="0" fontId="17" fillId="0" borderId="1" xfId="0" applyFont="1" applyBorder="1" applyAlignment="1">
      <alignment horizontal="center" vertical="center" wrapText="1"/>
    </xf>
    <xf numFmtId="0" fontId="17" fillId="0" borderId="5" xfId="0" applyFont="1" applyBorder="1" applyAlignment="1">
      <alignment horizontal="center"/>
    </xf>
    <xf numFmtId="0" fontId="9" fillId="0" borderId="0" xfId="0" applyFont="1" applyAlignment="1"/>
    <xf numFmtId="0" fontId="0" fillId="0" borderId="0" xfId="0" applyFont="1"/>
    <xf numFmtId="0" fontId="0" fillId="0" borderId="0" xfId="0" applyFont="1" applyAlignment="1"/>
    <xf numFmtId="0" fontId="8" fillId="3" borderId="1" xfId="0" applyFont="1" applyFill="1" applyBorder="1" applyAlignment="1">
      <alignment vertical="center" wrapText="1"/>
    </xf>
    <xf numFmtId="165" fontId="8" fillId="3" borderId="1" xfId="0" applyNumberFormat="1" applyFont="1" applyFill="1" applyBorder="1" applyAlignment="1">
      <alignment horizontal="center" vertical="center" wrapText="1"/>
    </xf>
    <xf numFmtId="166" fontId="8" fillId="3" borderId="1" xfId="0" applyNumberFormat="1" applyFont="1" applyFill="1" applyBorder="1" applyAlignment="1">
      <alignment horizontal="center" vertical="center" wrapText="1"/>
    </xf>
    <xf numFmtId="0" fontId="2" fillId="0" borderId="0" xfId="0" applyFont="1"/>
    <xf numFmtId="0" fontId="2" fillId="0" borderId="1" xfId="0" applyFont="1" applyBorder="1" applyAlignment="1">
      <alignment horizontal="center" vertical="center" wrapText="1"/>
    </xf>
    <xf numFmtId="0" fontId="2" fillId="0" borderId="1" xfId="0" applyFont="1" applyBorder="1" applyAlignment="1">
      <alignment horizontal="center" vertical="center"/>
    </xf>
    <xf numFmtId="0" fontId="2" fillId="0" borderId="1" xfId="0" applyFont="1" applyBorder="1" applyAlignment="1">
      <alignment vertical="center"/>
    </xf>
    <xf numFmtId="0" fontId="2" fillId="0" borderId="1" xfId="0" applyFont="1" applyBorder="1" applyAlignment="1">
      <alignment vertical="center" wrapText="1"/>
    </xf>
    <xf numFmtId="43" fontId="2" fillId="2" borderId="1" xfId="0" applyNumberFormat="1" applyFont="1" applyFill="1" applyBorder="1" applyAlignment="1">
      <alignment vertical="center"/>
    </xf>
    <xf numFmtId="43" fontId="2" fillId="0" borderId="1" xfId="1" applyFont="1" applyBorder="1" applyAlignment="1">
      <alignment horizontal="center" vertical="center"/>
    </xf>
    <xf numFmtId="43" fontId="2" fillId="0" borderId="1" xfId="1" applyFont="1" applyBorder="1" applyAlignment="1">
      <alignment vertical="center"/>
    </xf>
    <xf numFmtId="0" fontId="8" fillId="0" borderId="0" xfId="0" applyFont="1"/>
    <xf numFmtId="0" fontId="2" fillId="0" borderId="1" xfId="0" applyFont="1" applyBorder="1"/>
    <xf numFmtId="43" fontId="2" fillId="4" borderId="1" xfId="0" applyNumberFormat="1" applyFont="1" applyFill="1" applyBorder="1" applyAlignment="1">
      <alignment vertical="center"/>
    </xf>
    <xf numFmtId="0" fontId="2" fillId="0" borderId="0" xfId="0" applyFont="1" applyBorder="1"/>
    <xf numFmtId="0" fontId="2" fillId="0" borderId="0" xfId="0" applyFont="1" applyAlignment="1">
      <alignment horizontal="center"/>
    </xf>
    <xf numFmtId="0" fontId="2" fillId="0" borderId="0" xfId="0" applyFont="1" applyAlignment="1"/>
    <xf numFmtId="0" fontId="15" fillId="0" borderId="0" xfId="0" applyFont="1" applyAlignment="1">
      <alignment horizontal="center"/>
    </xf>
    <xf numFmtId="0" fontId="15" fillId="3" borderId="1" xfId="3" applyFont="1" applyFill="1" applyBorder="1" applyAlignment="1">
      <alignment horizontal="center" vertical="center" wrapText="1"/>
    </xf>
    <xf numFmtId="0" fontId="7" fillId="0" borderId="0" xfId="0" applyFont="1" applyAlignment="1">
      <alignment horizontal="center" vertical="center"/>
    </xf>
    <xf numFmtId="0" fontId="8" fillId="0" borderId="0" xfId="0" applyFont="1" applyAlignment="1">
      <alignment horizontal="center" vertical="center" wrapText="1"/>
    </xf>
    <xf numFmtId="0" fontId="21" fillId="0" borderId="0" xfId="2" applyFont="1" applyAlignment="1">
      <alignment horizontal="center" vertical="center"/>
    </xf>
    <xf numFmtId="0" fontId="22" fillId="0" borderId="0" xfId="3" applyFont="1" applyAlignment="1">
      <alignment horizontal="center" wrapText="1"/>
    </xf>
    <xf numFmtId="0" fontId="22" fillId="0" borderId="0" xfId="3" applyFont="1" applyAlignment="1">
      <alignment horizontal="center"/>
    </xf>
    <xf numFmtId="0" fontId="7" fillId="3" borderId="1" xfId="3" applyFont="1" applyFill="1" applyBorder="1" applyAlignment="1">
      <alignment horizontal="center" vertical="center" wrapText="1"/>
    </xf>
    <xf numFmtId="0" fontId="10" fillId="3" borderId="1" xfId="3" applyFont="1" applyFill="1" applyBorder="1" applyAlignment="1">
      <alignment vertical="center" wrapText="1"/>
    </xf>
    <xf numFmtId="0" fontId="10" fillId="3" borderId="0" xfId="5" applyFont="1" applyFill="1" applyAlignment="1">
      <alignment vertical="top" wrapText="1"/>
    </xf>
    <xf numFmtId="0" fontId="7" fillId="3" borderId="1" xfId="5" applyFont="1" applyFill="1" applyBorder="1" applyAlignment="1">
      <alignment horizontal="center" vertical="center" wrapText="1"/>
    </xf>
    <xf numFmtId="0" fontId="8" fillId="3" borderId="1" xfId="5" applyFont="1" applyFill="1" applyBorder="1" applyAlignment="1">
      <alignment horizontal="center" vertical="center" wrapText="1"/>
    </xf>
    <xf numFmtId="0" fontId="10" fillId="3" borderId="1" xfId="5" applyFont="1" applyFill="1" applyBorder="1" applyAlignment="1">
      <alignment vertical="center" wrapText="1"/>
    </xf>
    <xf numFmtId="0" fontId="10" fillId="3" borderId="1" xfId="5" applyFont="1" applyFill="1" applyBorder="1" applyAlignment="1">
      <alignment vertical="top" wrapText="1"/>
    </xf>
    <xf numFmtId="0" fontId="10" fillId="3" borderId="0" xfId="5" applyFont="1" applyFill="1"/>
    <xf numFmtId="0" fontId="7" fillId="3" borderId="0" xfId="5" applyFont="1" applyFill="1" applyBorder="1" applyAlignment="1">
      <alignment vertical="center"/>
    </xf>
    <xf numFmtId="0" fontId="10" fillId="3" borderId="0" xfId="5" applyFont="1" applyFill="1" applyBorder="1" applyAlignment="1">
      <alignment vertical="top" wrapText="1"/>
    </xf>
    <xf numFmtId="0" fontId="10" fillId="3" borderId="1" xfId="5" applyFont="1" applyFill="1" applyBorder="1" applyAlignment="1">
      <alignment horizontal="center" vertical="center" wrapText="1"/>
    </xf>
    <xf numFmtId="43" fontId="10" fillId="3" borderId="1" xfId="1" applyFont="1" applyFill="1" applyBorder="1" applyAlignment="1">
      <alignment horizontal="center" vertical="center" wrapText="1"/>
    </xf>
    <xf numFmtId="43" fontId="8" fillId="3" borderId="1" xfId="1" applyFont="1" applyFill="1" applyBorder="1" applyAlignment="1">
      <alignment vertical="center" wrapText="1"/>
    </xf>
    <xf numFmtId="43" fontId="7" fillId="3" borderId="1" xfId="1" applyFont="1" applyFill="1" applyBorder="1" applyAlignment="1">
      <alignment vertical="center" wrapText="1"/>
    </xf>
    <xf numFmtId="0" fontId="10" fillId="3" borderId="0" xfId="3" applyFont="1" applyFill="1" applyAlignment="1">
      <alignment vertical="top" wrapText="1"/>
    </xf>
    <xf numFmtId="0" fontId="8" fillId="3" borderId="1" xfId="3" applyFont="1" applyFill="1" applyBorder="1" applyAlignment="1">
      <alignment horizontal="center" vertical="center" wrapText="1"/>
    </xf>
    <xf numFmtId="0" fontId="10" fillId="3" borderId="1" xfId="3" applyFont="1" applyFill="1" applyBorder="1" applyAlignment="1">
      <alignment vertical="top" wrapText="1"/>
    </xf>
    <xf numFmtId="0" fontId="10" fillId="3" borderId="0" xfId="3" applyFont="1" applyFill="1"/>
    <xf numFmtId="0" fontId="7" fillId="3" borderId="0" xfId="3" applyFont="1" applyFill="1" applyBorder="1" applyAlignment="1">
      <alignment vertical="center"/>
    </xf>
    <xf numFmtId="0" fontId="10" fillId="3" borderId="0" xfId="3" applyFont="1" applyFill="1" applyBorder="1" applyAlignment="1">
      <alignment vertical="top" wrapText="1"/>
    </xf>
    <xf numFmtId="0" fontId="10" fillId="3" borderId="1" xfId="3" applyFont="1" applyFill="1" applyBorder="1" applyAlignment="1">
      <alignment horizontal="center" vertical="center" wrapText="1"/>
    </xf>
    <xf numFmtId="43" fontId="10" fillId="3" borderId="1" xfId="6" applyFont="1" applyFill="1" applyBorder="1" applyAlignment="1">
      <alignment horizontal="center" vertical="center" wrapText="1"/>
    </xf>
    <xf numFmtId="0" fontId="19" fillId="3" borderId="1" xfId="3" applyFont="1" applyFill="1" applyBorder="1" applyAlignment="1">
      <alignment vertical="center" wrapText="1"/>
    </xf>
    <xf numFmtId="0" fontId="24" fillId="0" borderId="0" xfId="0" applyFont="1"/>
    <xf numFmtId="0" fontId="19" fillId="3" borderId="1" xfId="5" applyFont="1" applyFill="1" applyBorder="1" applyAlignment="1">
      <alignment vertical="center" wrapText="1"/>
    </xf>
    <xf numFmtId="0" fontId="10" fillId="3" borderId="1" xfId="5" applyFont="1" applyFill="1" applyBorder="1" applyAlignment="1">
      <alignment horizontal="center" vertical="top" wrapText="1"/>
    </xf>
    <xf numFmtId="0" fontId="10" fillId="3" borderId="1" xfId="0" applyFont="1" applyFill="1" applyBorder="1" applyAlignment="1">
      <alignment horizontal="center" vertical="center" wrapText="1"/>
    </xf>
    <xf numFmtId="0" fontId="10" fillId="3" borderId="1" xfId="4" applyNumberFormat="1" applyFont="1" applyFill="1" applyBorder="1" applyAlignment="1">
      <alignment horizontal="center" vertical="center" wrapText="1"/>
    </xf>
    <xf numFmtId="9" fontId="10" fillId="3" borderId="1" xfId="5" applyNumberFormat="1" applyFont="1" applyFill="1" applyBorder="1" applyAlignment="1">
      <alignment horizontal="center" vertical="center" wrapText="1"/>
    </xf>
    <xf numFmtId="43" fontId="8" fillId="3" borderId="1" xfId="1" applyFont="1" applyFill="1" applyBorder="1" applyAlignment="1">
      <alignment horizontal="center" vertical="center" wrapText="1"/>
    </xf>
    <xf numFmtId="43" fontId="7" fillId="3" borderId="1" xfId="1" applyFont="1" applyFill="1" applyBorder="1" applyAlignment="1">
      <alignment horizontal="center" vertical="center" wrapText="1"/>
    </xf>
    <xf numFmtId="0" fontId="10" fillId="3" borderId="1" xfId="3" applyFont="1" applyFill="1" applyBorder="1" applyAlignment="1">
      <alignment horizontal="center" wrapText="1"/>
    </xf>
    <xf numFmtId="168" fontId="17" fillId="0" borderId="1" xfId="1" applyNumberFormat="1" applyFont="1" applyBorder="1" applyAlignment="1">
      <alignment vertical="center"/>
    </xf>
    <xf numFmtId="168" fontId="17" fillId="0" borderId="1" xfId="0" applyNumberFormat="1" applyFont="1" applyBorder="1"/>
    <xf numFmtId="168" fontId="17" fillId="0" borderId="1" xfId="1" applyNumberFormat="1" applyFont="1" applyBorder="1" applyAlignment="1">
      <alignment horizontal="center" vertical="center"/>
    </xf>
    <xf numFmtId="168" fontId="13" fillId="0" borderId="1" xfId="1" applyNumberFormat="1" applyFont="1" applyBorder="1" applyAlignment="1">
      <alignment vertical="center"/>
    </xf>
    <xf numFmtId="164" fontId="7" fillId="3" borderId="1" xfId="0" applyNumberFormat="1" applyFont="1" applyFill="1" applyBorder="1" applyAlignment="1">
      <alignment horizontal="center" vertical="center" wrapText="1"/>
    </xf>
    <xf numFmtId="0" fontId="25" fillId="0" borderId="5" xfId="0" applyFont="1" applyBorder="1" applyAlignment="1">
      <alignment horizontal="center"/>
    </xf>
    <xf numFmtId="0" fontId="3" fillId="0" borderId="1" xfId="0" applyFont="1" applyBorder="1" applyAlignment="1">
      <alignment horizontal="center" vertical="center" wrapText="1"/>
    </xf>
    <xf numFmtId="0" fontId="3" fillId="0" borderId="1" xfId="0" applyFont="1" applyBorder="1" applyAlignment="1">
      <alignment horizontal="center"/>
    </xf>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14" fontId="2" fillId="0" borderId="1" xfId="0" applyNumberFormat="1" applyFont="1" applyBorder="1" applyAlignment="1">
      <alignment horizontal="center" vertical="center" wrapText="1"/>
    </xf>
    <xf numFmtId="43" fontId="2" fillId="2" borderId="1" xfId="0" applyNumberFormat="1" applyFont="1" applyFill="1" applyBorder="1" applyAlignment="1">
      <alignment horizontal="center" vertical="center"/>
    </xf>
    <xf numFmtId="49" fontId="27" fillId="0" borderId="1" xfId="0" applyNumberFormat="1" applyFont="1" applyFill="1" applyBorder="1" applyAlignment="1">
      <alignment horizontal="center" vertical="center" wrapText="1"/>
    </xf>
    <xf numFmtId="0" fontId="2" fillId="0" borderId="1" xfId="0" applyFont="1" applyFill="1" applyBorder="1" applyAlignment="1">
      <alignment horizontal="center" vertical="center" wrapText="1"/>
    </xf>
    <xf numFmtId="43" fontId="2" fillId="0" borderId="1" xfId="0" applyNumberFormat="1" applyFont="1" applyFill="1" applyBorder="1" applyAlignment="1">
      <alignment horizontal="center" vertical="center"/>
    </xf>
    <xf numFmtId="43" fontId="2" fillId="0" borderId="1" xfId="1" applyFont="1" applyFill="1" applyBorder="1" applyAlignment="1">
      <alignment horizontal="center" vertical="center"/>
    </xf>
    <xf numFmtId="0" fontId="2" fillId="0" borderId="0" xfId="0" applyFont="1" applyFill="1"/>
    <xf numFmtId="0" fontId="2" fillId="0" borderId="1" xfId="0" applyFont="1" applyFill="1" applyBorder="1"/>
    <xf numFmtId="0" fontId="2" fillId="0" borderId="0" xfId="0" applyFont="1" applyAlignment="1">
      <alignment horizontal="center"/>
    </xf>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49" fontId="27" fillId="0" borderId="3" xfId="0" applyNumberFormat="1" applyFont="1" applyFill="1" applyBorder="1" applyAlignment="1">
      <alignment horizontal="center" vertical="center" wrapText="1"/>
    </xf>
    <xf numFmtId="0" fontId="2" fillId="0" borderId="3" xfId="0" applyFont="1" applyBorder="1" applyAlignment="1">
      <alignment horizontal="center" vertical="center" wrapText="1"/>
    </xf>
    <xf numFmtId="0" fontId="2" fillId="0" borderId="3" xfId="0" applyFont="1" applyBorder="1" applyAlignment="1">
      <alignment horizontal="center" vertical="center"/>
    </xf>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43" fontId="2" fillId="2" borderId="3" xfId="0" applyNumberFormat="1" applyFont="1" applyFill="1" applyBorder="1" applyAlignment="1">
      <alignment horizontal="center" vertical="center"/>
    </xf>
    <xf numFmtId="43" fontId="2" fillId="0" borderId="3" xfId="1" applyFont="1" applyBorder="1" applyAlignment="1">
      <alignment horizontal="center" vertical="center"/>
    </xf>
    <xf numFmtId="49" fontId="27" fillId="0" borderId="3" xfId="0" applyNumberFormat="1" applyFont="1" applyFill="1" applyBorder="1" applyAlignment="1">
      <alignment horizontal="center" vertical="center" wrapText="1"/>
    </xf>
    <xf numFmtId="14" fontId="2" fillId="0" borderId="3" xfId="0" applyNumberFormat="1" applyFont="1" applyBorder="1" applyAlignment="1">
      <alignment horizontal="center" vertical="center" wrapText="1"/>
    </xf>
    <xf numFmtId="0" fontId="2" fillId="0" borderId="3" xfId="0" applyFont="1" applyFill="1" applyBorder="1" applyAlignment="1">
      <alignment horizontal="center" vertical="center"/>
    </xf>
    <xf numFmtId="0" fontId="2" fillId="0" borderId="3" xfId="0" applyFont="1" applyFill="1" applyBorder="1" applyAlignment="1">
      <alignment horizontal="center" vertical="center" wrapText="1"/>
    </xf>
    <xf numFmtId="43" fontId="2" fillId="0" borderId="3" xfId="0" applyNumberFormat="1" applyFont="1" applyFill="1" applyBorder="1" applyAlignment="1">
      <alignment horizontal="center" vertical="center"/>
    </xf>
    <xf numFmtId="43" fontId="2" fillId="0" borderId="3" xfId="1" applyFont="1" applyFill="1" applyBorder="1" applyAlignment="1">
      <alignment horizontal="center" vertical="center"/>
    </xf>
    <xf numFmtId="0" fontId="2" fillId="0" borderId="3" xfId="0" applyFont="1" applyFill="1" applyBorder="1"/>
    <xf numFmtId="0" fontId="0" fillId="0" borderId="1" xfId="0" applyBorder="1"/>
    <xf numFmtId="0" fontId="0" fillId="0" borderId="1" xfId="0" applyBorder="1" applyAlignment="1">
      <alignment horizontal="center" vertical="center"/>
    </xf>
    <xf numFmtId="43" fontId="0" fillId="0" borderId="1" xfId="1" applyFont="1" applyBorder="1" applyAlignment="1">
      <alignment vertical="center"/>
    </xf>
    <xf numFmtId="0" fontId="0" fillId="0" borderId="1" xfId="0" applyBorder="1" applyAlignment="1">
      <alignment vertical="center"/>
    </xf>
    <xf numFmtId="49" fontId="27" fillId="0" borderId="3" xfId="0" applyNumberFormat="1" applyFont="1" applyFill="1" applyBorder="1" applyAlignment="1">
      <alignment horizontal="center" vertical="center" wrapText="1"/>
    </xf>
    <xf numFmtId="0" fontId="2" fillId="0" borderId="3" xfId="0" applyFont="1" applyBorder="1" applyAlignment="1">
      <alignment horizontal="center" vertical="center" wrapText="1"/>
    </xf>
    <xf numFmtId="0" fontId="2" fillId="0" borderId="3" xfId="0" applyFont="1" applyBorder="1" applyAlignment="1">
      <alignment horizontal="center" vertical="center"/>
    </xf>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43" fontId="2" fillId="2" borderId="3" xfId="0" applyNumberFormat="1" applyFont="1" applyFill="1" applyBorder="1" applyAlignment="1">
      <alignment horizontal="center" vertical="center"/>
    </xf>
    <xf numFmtId="43" fontId="2" fillId="0" borderId="3" xfId="1" applyFont="1" applyBorder="1" applyAlignment="1">
      <alignment horizontal="center" vertical="center"/>
    </xf>
    <xf numFmtId="0" fontId="2" fillId="0" borderId="0" xfId="0" applyFont="1" applyAlignment="1">
      <alignment horizontal="center" vertical="center"/>
    </xf>
    <xf numFmtId="43" fontId="2" fillId="4" borderId="3" xfId="0" applyNumberFormat="1" applyFont="1" applyFill="1" applyBorder="1" applyAlignment="1">
      <alignment horizontal="center" vertical="center"/>
    </xf>
    <xf numFmtId="43" fontId="2" fillId="4" borderId="1" xfId="0" applyNumberFormat="1" applyFont="1" applyFill="1" applyBorder="1" applyAlignment="1">
      <alignment horizontal="center" vertical="center"/>
    </xf>
    <xf numFmtId="49" fontId="2" fillId="4" borderId="1" xfId="0" applyNumberFormat="1" applyFont="1" applyFill="1" applyBorder="1" applyAlignment="1">
      <alignment horizontal="center" vertical="center" wrapText="1"/>
    </xf>
    <xf numFmtId="0" fontId="2" fillId="4" borderId="0" xfId="0" applyFont="1" applyFill="1"/>
    <xf numFmtId="14" fontId="2" fillId="4" borderId="1" xfId="0" applyNumberFormat="1" applyFont="1" applyFill="1" applyBorder="1" applyAlignment="1">
      <alignment horizontal="center" vertical="center" wrapText="1"/>
    </xf>
    <xf numFmtId="43" fontId="2" fillId="4" borderId="1" xfId="1" applyFont="1" applyFill="1" applyBorder="1" applyAlignment="1">
      <alignment horizontal="center" vertical="center"/>
    </xf>
    <xf numFmtId="0" fontId="2" fillId="4" borderId="3" xfId="0" applyFont="1" applyFill="1" applyBorder="1" applyAlignment="1">
      <alignment horizontal="center" vertical="center"/>
    </xf>
    <xf numFmtId="0" fontId="2" fillId="4" borderId="3" xfId="0" applyFont="1" applyFill="1" applyBorder="1" applyAlignment="1">
      <alignment horizontal="center" vertical="center" wrapText="1"/>
    </xf>
    <xf numFmtId="14" fontId="2" fillId="4" borderId="3" xfId="0" applyNumberFormat="1" applyFont="1" applyFill="1" applyBorder="1" applyAlignment="1">
      <alignment horizontal="center" vertical="center" wrapText="1"/>
    </xf>
    <xf numFmtId="43" fontId="2" fillId="4" borderId="3" xfId="1" applyFont="1" applyFill="1" applyBorder="1" applyAlignment="1">
      <alignment horizontal="center" vertical="center"/>
    </xf>
    <xf numFmtId="0" fontId="2" fillId="0" borderId="1" xfId="0" applyFont="1" applyBorder="1" applyAlignment="1">
      <alignment horizontal="center" vertical="center" wrapText="1"/>
    </xf>
    <xf numFmtId="49" fontId="2" fillId="4" borderId="3" xfId="0" applyNumberFormat="1" applyFont="1" applyFill="1" applyBorder="1" applyAlignment="1">
      <alignment horizontal="center" vertical="center" wrapText="1"/>
    </xf>
    <xf numFmtId="0" fontId="2" fillId="0" borderId="1" xfId="0" applyFont="1" applyBorder="1" applyAlignment="1">
      <alignment horizontal="center" vertical="center" wrapText="1"/>
    </xf>
    <xf numFmtId="0" fontId="28" fillId="4" borderId="1" xfId="0" applyFont="1" applyFill="1" applyBorder="1" applyAlignment="1">
      <alignment horizontal="center" vertical="center"/>
    </xf>
    <xf numFmtId="0" fontId="2" fillId="4" borderId="1" xfId="0" applyFont="1" applyFill="1" applyBorder="1" applyAlignment="1">
      <alignment horizontal="center" vertical="center" wrapText="1"/>
    </xf>
    <xf numFmtId="43" fontId="28" fillId="4" borderId="1" xfId="1" applyFont="1" applyFill="1" applyBorder="1" applyAlignment="1">
      <alignment horizontal="center" vertical="center"/>
    </xf>
    <xf numFmtId="0" fontId="28" fillId="4" borderId="1" xfId="0" applyFont="1" applyFill="1" applyBorder="1"/>
    <xf numFmtId="43" fontId="2" fillId="0" borderId="0" xfId="0" applyNumberFormat="1" applyFont="1"/>
    <xf numFmtId="0" fontId="2" fillId="4" borderId="1" xfId="0" applyFont="1" applyFill="1" applyBorder="1" applyAlignment="1">
      <alignment horizontal="center" vertical="center"/>
    </xf>
    <xf numFmtId="14" fontId="2" fillId="4" borderId="1" xfId="0" applyNumberFormat="1" applyFont="1" applyFill="1" applyBorder="1" applyAlignment="1">
      <alignment horizontal="center" vertical="center"/>
    </xf>
    <xf numFmtId="43" fontId="2" fillId="4" borderId="1" xfId="6" applyFont="1" applyFill="1" applyBorder="1" applyAlignment="1">
      <alignment horizontal="center" vertical="center"/>
    </xf>
    <xf numFmtId="43" fontId="0" fillId="0" borderId="0" xfId="1" applyFont="1"/>
    <xf numFmtId="43" fontId="0" fillId="4" borderId="1" xfId="1" applyFont="1" applyFill="1" applyBorder="1" applyAlignment="1">
      <alignment vertical="center"/>
    </xf>
    <xf numFmtId="0" fontId="2" fillId="0" borderId="1" xfId="0" applyFont="1" applyBorder="1" applyAlignment="1">
      <alignment horizontal="center" vertical="center" wrapText="1"/>
    </xf>
    <xf numFmtId="0" fontId="28" fillId="5" borderId="3" xfId="0" applyFont="1" applyFill="1" applyBorder="1" applyAlignment="1">
      <alignment horizontal="center" vertical="center"/>
    </xf>
    <xf numFmtId="49" fontId="2" fillId="5" borderId="1" xfId="0" applyNumberFormat="1" applyFont="1" applyFill="1" applyBorder="1" applyAlignment="1">
      <alignment horizontal="center" vertical="center" wrapText="1"/>
    </xf>
    <xf numFmtId="0" fontId="2" fillId="5" borderId="1" xfId="0" applyFont="1" applyFill="1" applyBorder="1" applyAlignment="1">
      <alignment horizontal="center" vertical="center" wrapText="1"/>
    </xf>
    <xf numFmtId="14" fontId="2" fillId="5" borderId="3" xfId="0" applyNumberFormat="1" applyFont="1" applyFill="1" applyBorder="1" applyAlignment="1">
      <alignment horizontal="center" vertical="center" wrapText="1"/>
    </xf>
    <xf numFmtId="43" fontId="2" fillId="5" borderId="3" xfId="0" applyNumberFormat="1" applyFont="1" applyFill="1" applyBorder="1" applyAlignment="1">
      <alignment horizontal="center" vertical="center"/>
    </xf>
    <xf numFmtId="43" fontId="2" fillId="5" borderId="1" xfId="1" applyFont="1" applyFill="1" applyBorder="1" applyAlignment="1">
      <alignment horizontal="center" vertical="center"/>
    </xf>
    <xf numFmtId="43" fontId="28" fillId="5" borderId="1" xfId="1" applyFont="1" applyFill="1" applyBorder="1" applyAlignment="1">
      <alignment horizontal="center" vertical="center"/>
    </xf>
    <xf numFmtId="43" fontId="2" fillId="5" borderId="1" xfId="0" applyNumberFormat="1" applyFont="1" applyFill="1" applyBorder="1" applyAlignment="1">
      <alignment horizontal="center" vertical="center"/>
    </xf>
    <xf numFmtId="0" fontId="28" fillId="5" borderId="1" xfId="0" applyFont="1" applyFill="1" applyBorder="1" applyAlignment="1">
      <alignment horizontal="center" vertical="center"/>
    </xf>
    <xf numFmtId="0" fontId="28" fillId="5" borderId="1" xfId="0" applyFont="1" applyFill="1" applyBorder="1"/>
    <xf numFmtId="0" fontId="2" fillId="5" borderId="3" xfId="0" applyFont="1" applyFill="1" applyBorder="1" applyAlignment="1">
      <alignment horizontal="center" vertical="center" wrapText="1"/>
    </xf>
    <xf numFmtId="43" fontId="28" fillId="5" borderId="3" xfId="1" applyFont="1" applyFill="1" applyBorder="1" applyAlignment="1">
      <alignment horizontal="center" vertical="center"/>
    </xf>
    <xf numFmtId="49" fontId="2" fillId="5" borderId="3" xfId="0" applyNumberFormat="1" applyFont="1" applyFill="1" applyBorder="1" applyAlignment="1">
      <alignment horizontal="center" vertical="center" wrapText="1"/>
    </xf>
    <xf numFmtId="43" fontId="2" fillId="5" borderId="3" xfId="1" applyFont="1" applyFill="1" applyBorder="1" applyAlignment="1">
      <alignment horizontal="center" vertical="center"/>
    </xf>
    <xf numFmtId="0" fontId="2" fillId="5" borderId="3" xfId="0" applyFont="1" applyFill="1" applyBorder="1" applyAlignment="1">
      <alignment horizontal="center" vertical="center"/>
    </xf>
    <xf numFmtId="0" fontId="2" fillId="5" borderId="1" xfId="0" applyFont="1" applyFill="1" applyBorder="1" applyAlignment="1">
      <alignment horizontal="center" vertical="center"/>
    </xf>
    <xf numFmtId="0" fontId="2" fillId="5" borderId="1" xfId="0" applyFont="1" applyFill="1" applyBorder="1"/>
    <xf numFmtId="49" fontId="8" fillId="5" borderId="1" xfId="0" applyNumberFormat="1" applyFont="1" applyFill="1" applyBorder="1" applyAlignment="1">
      <alignment horizontal="center" vertical="center" wrapText="1"/>
    </xf>
    <xf numFmtId="14" fontId="2" fillId="5" borderId="1" xfId="0" applyNumberFormat="1" applyFont="1" applyFill="1" applyBorder="1" applyAlignment="1">
      <alignment horizontal="center" vertical="center" wrapText="1"/>
    </xf>
    <xf numFmtId="0" fontId="28" fillId="4" borderId="3" xfId="0" applyFont="1" applyFill="1" applyBorder="1" applyAlignment="1">
      <alignment horizontal="center" vertical="center"/>
    </xf>
    <xf numFmtId="0" fontId="2" fillId="0" borderId="1" xfId="0" applyFont="1" applyBorder="1" applyAlignment="1">
      <alignment horizontal="center" vertical="center" wrapText="1"/>
    </xf>
    <xf numFmtId="43" fontId="28" fillId="5" borderId="3" xfId="0" applyNumberFormat="1" applyFont="1" applyFill="1" applyBorder="1" applyAlignment="1">
      <alignment horizontal="center" vertical="center"/>
    </xf>
    <xf numFmtId="43" fontId="28" fillId="5" borderId="1" xfId="0" applyNumberFormat="1" applyFont="1" applyFill="1" applyBorder="1" applyAlignment="1">
      <alignment horizontal="center" vertical="center"/>
    </xf>
    <xf numFmtId="0" fontId="9" fillId="5" borderId="1" xfId="0" applyFont="1" applyFill="1" applyBorder="1" applyAlignment="1">
      <alignment horizontal="center" vertical="center" wrapText="1"/>
    </xf>
    <xf numFmtId="43" fontId="9" fillId="5" borderId="1" xfId="0" applyNumberFormat="1" applyFont="1" applyFill="1" applyBorder="1" applyAlignment="1">
      <alignment horizontal="center" vertical="center"/>
    </xf>
    <xf numFmtId="43" fontId="9" fillId="5" borderId="1" xfId="1" applyFont="1" applyFill="1" applyBorder="1" applyAlignment="1">
      <alignment horizontal="center" vertical="center"/>
    </xf>
    <xf numFmtId="49" fontId="18" fillId="5" borderId="1" xfId="0" applyNumberFormat="1" applyFont="1" applyFill="1" applyBorder="1" applyAlignment="1">
      <alignment horizontal="center" vertical="center" wrapText="1"/>
    </xf>
    <xf numFmtId="14" fontId="9" fillId="5" borderId="1" xfId="0" applyNumberFormat="1" applyFont="1" applyFill="1" applyBorder="1" applyAlignment="1">
      <alignment horizontal="center" vertical="center" wrapText="1"/>
    </xf>
    <xf numFmtId="0" fontId="2" fillId="0" borderId="1" xfId="0" applyFont="1" applyBorder="1" applyAlignment="1">
      <alignment horizontal="center" vertical="center" wrapText="1"/>
    </xf>
    <xf numFmtId="0" fontId="2" fillId="4" borderId="1" xfId="0" applyFont="1" applyFill="1" applyBorder="1" applyAlignment="1">
      <alignment horizontal="center" vertical="center"/>
    </xf>
    <xf numFmtId="0" fontId="9" fillId="5" borderId="1" xfId="0" applyFont="1" applyFill="1" applyBorder="1"/>
    <xf numFmtId="43" fontId="28" fillId="4" borderId="3" xfId="1" applyFont="1" applyFill="1" applyBorder="1" applyAlignment="1">
      <alignment horizontal="center" vertical="center"/>
    </xf>
    <xf numFmtId="0" fontId="9" fillId="5" borderId="3" xfId="0" applyFont="1" applyFill="1" applyBorder="1" applyAlignment="1">
      <alignment horizontal="center" vertical="center" wrapText="1"/>
    </xf>
    <xf numFmtId="14" fontId="9" fillId="5" borderId="3" xfId="0" applyNumberFormat="1" applyFont="1" applyFill="1" applyBorder="1" applyAlignment="1">
      <alignment horizontal="center" vertical="center" wrapText="1"/>
    </xf>
    <xf numFmtId="43" fontId="9" fillId="5" borderId="3" xfId="1" applyFont="1" applyFill="1" applyBorder="1" applyAlignment="1">
      <alignment horizontal="center" vertical="center"/>
    </xf>
    <xf numFmtId="43" fontId="9" fillId="5" borderId="3" xfId="0" applyNumberFormat="1" applyFont="1" applyFill="1" applyBorder="1" applyAlignment="1">
      <alignment horizontal="center" vertical="center"/>
    </xf>
    <xf numFmtId="0" fontId="2" fillId="4" borderId="1" xfId="0" applyFont="1" applyFill="1" applyBorder="1" applyAlignment="1">
      <alignment horizontal="center" vertical="center"/>
    </xf>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2" fillId="4" borderId="1" xfId="0" applyFont="1" applyFill="1" applyBorder="1" applyAlignment="1">
      <alignment horizontal="center" vertical="center"/>
    </xf>
    <xf numFmtId="43" fontId="2" fillId="4" borderId="1" xfId="1" applyFont="1" applyFill="1" applyBorder="1" applyAlignment="1">
      <alignment vertical="center"/>
    </xf>
    <xf numFmtId="0" fontId="9" fillId="4" borderId="1" xfId="0" applyFont="1" applyFill="1" applyBorder="1" applyAlignment="1">
      <alignment horizontal="center" vertical="center" wrapText="1"/>
    </xf>
    <xf numFmtId="14" fontId="9" fillId="4" borderId="1" xfId="0" applyNumberFormat="1" applyFont="1" applyFill="1" applyBorder="1" applyAlignment="1">
      <alignment horizontal="center" vertical="center" wrapText="1"/>
    </xf>
    <xf numFmtId="49" fontId="2" fillId="0" borderId="1" xfId="0" applyNumberFormat="1" applyFont="1" applyFill="1" applyBorder="1" applyAlignment="1">
      <alignment horizontal="center" vertical="center" wrapText="1"/>
    </xf>
    <xf numFmtId="14" fontId="2" fillId="0" borderId="1" xfId="0" applyNumberFormat="1" applyFont="1" applyFill="1" applyBorder="1" applyAlignment="1">
      <alignment horizontal="center" vertical="center" wrapText="1"/>
    </xf>
    <xf numFmtId="0" fontId="9" fillId="0" borderId="3" xfId="0" applyFont="1" applyFill="1" applyBorder="1" applyAlignment="1">
      <alignment horizontal="center" vertical="center" wrapText="1"/>
    </xf>
    <xf numFmtId="0" fontId="9" fillId="0" borderId="1" xfId="0" applyFont="1" applyFill="1" applyBorder="1" applyAlignment="1">
      <alignment horizontal="center" vertical="center" wrapText="1"/>
    </xf>
    <xf numFmtId="14" fontId="9" fillId="0" borderId="3" xfId="0" applyNumberFormat="1" applyFont="1" applyFill="1" applyBorder="1" applyAlignment="1">
      <alignment horizontal="center" vertical="center" wrapText="1"/>
    </xf>
    <xf numFmtId="43" fontId="9" fillId="0" borderId="1" xfId="0" applyNumberFormat="1" applyFont="1" applyFill="1" applyBorder="1" applyAlignment="1">
      <alignment horizontal="center" vertical="center"/>
    </xf>
    <xf numFmtId="43" fontId="9" fillId="0" borderId="1" xfId="1" applyFont="1" applyFill="1" applyBorder="1" applyAlignment="1">
      <alignment horizontal="center" vertical="center"/>
    </xf>
    <xf numFmtId="0" fontId="9" fillId="0" borderId="1" xfId="0" applyFont="1" applyFill="1" applyBorder="1" applyAlignment="1">
      <alignment horizontal="center" vertical="center"/>
    </xf>
    <xf numFmtId="49" fontId="9" fillId="0" borderId="1" xfId="0" applyNumberFormat="1" applyFont="1" applyFill="1" applyBorder="1" applyAlignment="1">
      <alignment horizontal="center" vertical="center" wrapText="1"/>
    </xf>
    <xf numFmtId="43" fontId="28" fillId="0" borderId="1" xfId="1" applyFont="1" applyFill="1" applyBorder="1" applyAlignment="1">
      <alignment horizontal="center" vertical="center"/>
    </xf>
    <xf numFmtId="49" fontId="2" fillId="0" borderId="3" xfId="0" applyNumberFormat="1" applyFont="1" applyFill="1" applyBorder="1" applyAlignment="1">
      <alignment horizontal="center" vertical="center" wrapText="1"/>
    </xf>
    <xf numFmtId="43" fontId="9" fillId="0" borderId="3" xfId="1" applyFont="1" applyFill="1" applyBorder="1" applyAlignment="1">
      <alignment horizontal="center" vertical="center"/>
    </xf>
    <xf numFmtId="0" fontId="9" fillId="0" borderId="1" xfId="0" applyFont="1" applyFill="1" applyBorder="1"/>
    <xf numFmtId="0" fontId="28" fillId="0" borderId="1" xfId="0" applyFont="1" applyFill="1" applyBorder="1" applyAlignment="1">
      <alignment horizontal="center" vertical="center" wrapText="1"/>
    </xf>
    <xf numFmtId="0" fontId="9" fillId="0" borderId="3" xfId="0" applyFont="1" applyFill="1" applyBorder="1" applyAlignment="1">
      <alignment horizontal="center" vertical="center"/>
    </xf>
    <xf numFmtId="43" fontId="28" fillId="0" borderId="3" xfId="1" applyFont="1" applyFill="1" applyBorder="1" applyAlignment="1">
      <alignment horizontal="center" vertical="center"/>
    </xf>
    <xf numFmtId="0" fontId="28" fillId="0" borderId="3" xfId="0" applyFont="1" applyFill="1" applyBorder="1" applyAlignment="1">
      <alignment horizontal="center" vertical="center"/>
    </xf>
    <xf numFmtId="43" fontId="9" fillId="0" borderId="3" xfId="0" applyNumberFormat="1" applyFont="1" applyFill="1" applyBorder="1" applyAlignment="1">
      <alignment horizontal="center" vertical="center"/>
    </xf>
    <xf numFmtId="0" fontId="28" fillId="0" borderId="1" xfId="0" applyFont="1" applyFill="1" applyBorder="1" applyAlignment="1">
      <alignment horizontal="center" vertical="center"/>
    </xf>
    <xf numFmtId="14" fontId="9" fillId="0" borderId="1" xfId="0" applyNumberFormat="1" applyFont="1" applyFill="1" applyBorder="1" applyAlignment="1">
      <alignment horizontal="center" vertical="center" wrapText="1"/>
    </xf>
    <xf numFmtId="0" fontId="9" fillId="4" borderId="3" xfId="0" applyFont="1" applyFill="1" applyBorder="1" applyAlignment="1">
      <alignment horizontal="center" vertical="center" wrapText="1"/>
    </xf>
    <xf numFmtId="14" fontId="9" fillId="4" borderId="3" xfId="0" applyNumberFormat="1" applyFont="1" applyFill="1" applyBorder="1" applyAlignment="1">
      <alignment horizontal="center" vertical="center" wrapText="1"/>
    </xf>
    <xf numFmtId="43" fontId="9" fillId="4" borderId="3" xfId="1" applyFont="1" applyFill="1" applyBorder="1" applyAlignment="1">
      <alignment vertical="center"/>
    </xf>
    <xf numFmtId="43" fontId="9" fillId="4" borderId="3" xfId="1" applyFont="1" applyFill="1" applyBorder="1" applyAlignment="1">
      <alignment horizontal="center" vertical="center"/>
    </xf>
    <xf numFmtId="3" fontId="2" fillId="0" borderId="1" xfId="0" applyNumberFormat="1" applyFont="1" applyBorder="1" applyAlignment="1">
      <alignment horizontal="center" vertical="center"/>
    </xf>
    <xf numFmtId="0" fontId="2" fillId="0" borderId="1" xfId="0" applyFont="1" applyBorder="1" applyAlignment="1">
      <alignment horizontal="center" vertical="center" wrapText="1"/>
    </xf>
    <xf numFmtId="49" fontId="8" fillId="0" borderId="1" xfId="0" applyNumberFormat="1" applyFont="1" applyFill="1" applyBorder="1" applyAlignment="1">
      <alignment horizontal="center" vertical="center" wrapText="1"/>
    </xf>
    <xf numFmtId="49" fontId="9" fillId="4" borderId="1" xfId="0" applyNumberFormat="1" applyFont="1" applyFill="1" applyBorder="1" applyAlignment="1">
      <alignment horizontal="center" vertical="center" wrapText="1"/>
    </xf>
    <xf numFmtId="0" fontId="2" fillId="0" borderId="5" xfId="0" applyFont="1" applyBorder="1"/>
    <xf numFmtId="0" fontId="9" fillId="5" borderId="1" xfId="0" applyFont="1" applyFill="1" applyBorder="1" applyAlignment="1">
      <alignment horizontal="center" vertical="center"/>
    </xf>
    <xf numFmtId="0" fontId="9" fillId="5" borderId="3" xfId="0" applyFont="1" applyFill="1" applyBorder="1" applyAlignment="1">
      <alignment horizontal="center" vertical="center"/>
    </xf>
    <xf numFmtId="0" fontId="2" fillId="5" borderId="0" xfId="0" applyFont="1" applyFill="1"/>
    <xf numFmtId="0" fontId="2" fillId="5" borderId="1" xfId="0" applyFont="1" applyFill="1" applyBorder="1" applyAlignment="1">
      <alignment horizontal="center" vertical="center" wrapText="1" shrinkToFit="1"/>
    </xf>
    <xf numFmtId="49" fontId="9" fillId="4" borderId="3" xfId="0" applyNumberFormat="1" applyFont="1" applyFill="1" applyBorder="1" applyAlignment="1">
      <alignment horizontal="center" vertical="center" wrapText="1"/>
    </xf>
    <xf numFmtId="0" fontId="2" fillId="4" borderId="1" xfId="0" applyFont="1" applyFill="1" applyBorder="1"/>
    <xf numFmtId="0" fontId="2" fillId="0" borderId="1" xfId="0" applyFont="1" applyBorder="1" applyAlignment="1">
      <alignment horizontal="center" vertical="center" wrapText="1"/>
    </xf>
    <xf numFmtId="49" fontId="18" fillId="4" borderId="1" xfId="0" applyNumberFormat="1" applyFont="1" applyFill="1" applyBorder="1" applyAlignment="1">
      <alignment horizontal="center" vertical="center" wrapText="1"/>
    </xf>
    <xf numFmtId="49" fontId="2" fillId="0" borderId="0" xfId="0" applyNumberFormat="1" applyFont="1"/>
    <xf numFmtId="49" fontId="0" fillId="0" borderId="0" xfId="0" applyNumberFormat="1"/>
    <xf numFmtId="49" fontId="2" fillId="4" borderId="0" xfId="0" applyNumberFormat="1" applyFont="1" applyFill="1" applyBorder="1" applyAlignment="1">
      <alignment horizontal="center" vertical="center" wrapText="1"/>
    </xf>
    <xf numFmtId="49" fontId="29" fillId="6" borderId="8" xfId="0" applyNumberFormat="1" applyFont="1" applyFill="1" applyBorder="1" applyAlignment="1">
      <alignment horizontal="center" vertical="center" wrapText="1"/>
    </xf>
    <xf numFmtId="49" fontId="29" fillId="6" borderId="0" xfId="0" applyNumberFormat="1" applyFont="1" applyFill="1" applyBorder="1" applyAlignment="1">
      <alignment horizontal="center" vertical="center" wrapText="1"/>
    </xf>
    <xf numFmtId="0" fontId="11" fillId="0" borderId="1" xfId="0" applyFont="1" applyBorder="1" applyAlignment="1">
      <alignment horizontal="center" vertical="center" wrapText="1"/>
    </xf>
    <xf numFmtId="2" fontId="17" fillId="0" borderId="1" xfId="0" applyNumberFormat="1" applyFont="1" applyFill="1" applyBorder="1" applyAlignment="1">
      <alignment horizontal="center" vertical="center"/>
    </xf>
    <xf numFmtId="0" fontId="17" fillId="0" borderId="1" xfId="0" applyFont="1" applyBorder="1" applyAlignment="1">
      <alignment horizontal="center" vertical="center" wrapText="1"/>
    </xf>
    <xf numFmtId="0" fontId="11" fillId="0" borderId="1" xfId="0" applyFont="1" applyBorder="1" applyAlignment="1">
      <alignment horizontal="center" vertical="center"/>
    </xf>
    <xf numFmtId="0" fontId="9" fillId="0" borderId="0" xfId="0" applyFont="1" applyAlignment="1">
      <alignment horizontal="center"/>
    </xf>
    <xf numFmtId="0" fontId="13" fillId="0" borderId="0" xfId="0" applyFont="1" applyAlignment="1">
      <alignment horizontal="center"/>
    </xf>
    <xf numFmtId="0" fontId="0" fillId="0" borderId="0" xfId="0" applyFont="1" applyAlignment="1">
      <alignment horizontal="center"/>
    </xf>
    <xf numFmtId="0" fontId="3" fillId="0" borderId="0" xfId="0" applyFont="1" applyAlignment="1">
      <alignment horizontal="center" vertical="center"/>
    </xf>
    <xf numFmtId="0" fontId="8" fillId="3" borderId="1" xfId="0" applyFont="1" applyFill="1" applyBorder="1" applyAlignment="1">
      <alignment horizontal="center" vertical="center" wrapText="1"/>
    </xf>
    <xf numFmtId="0" fontId="3" fillId="0" borderId="0" xfId="0" applyFont="1" applyAlignment="1">
      <alignment horizontal="center" vertical="center" wrapText="1"/>
    </xf>
    <xf numFmtId="0" fontId="8" fillId="3" borderId="6" xfId="0" applyFont="1" applyFill="1" applyBorder="1" applyAlignment="1">
      <alignment horizontal="center" vertical="center" wrapText="1"/>
    </xf>
    <xf numFmtId="0" fontId="8" fillId="3" borderId="7" xfId="0" applyFont="1" applyFill="1" applyBorder="1" applyAlignment="1">
      <alignment horizontal="center" vertical="center" wrapText="1"/>
    </xf>
    <xf numFmtId="0" fontId="8" fillId="3" borderId="8" xfId="0" applyFont="1" applyFill="1" applyBorder="1" applyAlignment="1">
      <alignment horizontal="center" vertical="center" wrapText="1"/>
    </xf>
    <xf numFmtId="49" fontId="27" fillId="0" borderId="3" xfId="0" applyNumberFormat="1" applyFont="1" applyFill="1" applyBorder="1" applyAlignment="1">
      <alignment horizontal="center" vertical="center" wrapText="1"/>
    </xf>
    <xf numFmtId="49" fontId="27" fillId="0" borderId="4" xfId="0" applyNumberFormat="1" applyFont="1" applyFill="1" applyBorder="1" applyAlignment="1">
      <alignment horizontal="center" vertical="center" wrapText="1"/>
    </xf>
    <xf numFmtId="0" fontId="2" fillId="0" borderId="3" xfId="0" applyFont="1" applyBorder="1" applyAlignment="1">
      <alignment horizontal="center" vertical="center"/>
    </xf>
    <xf numFmtId="0" fontId="2" fillId="0" borderId="4" xfId="0" applyFont="1" applyBorder="1" applyAlignment="1">
      <alignment horizontal="center" vertical="center"/>
    </xf>
    <xf numFmtId="49" fontId="27" fillId="0" borderId="2" xfId="0" applyNumberFormat="1" applyFont="1" applyFill="1" applyBorder="1" applyAlignment="1">
      <alignment horizontal="center" vertical="center" wrapText="1"/>
    </xf>
    <xf numFmtId="0" fontId="2" fillId="0" borderId="2" xfId="0" applyFont="1" applyBorder="1" applyAlignment="1">
      <alignment horizontal="center" vertical="center"/>
    </xf>
    <xf numFmtId="0" fontId="2" fillId="0" borderId="3" xfId="0" applyFont="1" applyBorder="1" applyAlignment="1">
      <alignment horizontal="center" vertical="center" wrapText="1"/>
    </xf>
    <xf numFmtId="0" fontId="2" fillId="0" borderId="2" xfId="0" applyFont="1" applyBorder="1" applyAlignment="1">
      <alignment horizontal="center" vertical="center" wrapText="1"/>
    </xf>
    <xf numFmtId="0" fontId="2" fillId="0" borderId="4" xfId="0" applyFont="1" applyBorder="1" applyAlignment="1">
      <alignment horizontal="center" vertical="center" wrapText="1"/>
    </xf>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3" fillId="0" borderId="0" xfId="0" applyFont="1" applyAlignment="1">
      <alignment horizontal="center" wrapText="1"/>
    </xf>
    <xf numFmtId="0" fontId="3" fillId="0" borderId="0" xfId="0" applyFont="1" applyAlignment="1">
      <alignment horizontal="center"/>
    </xf>
    <xf numFmtId="0" fontId="2" fillId="0" borderId="0" xfId="0" applyFont="1" applyAlignment="1">
      <alignment horizontal="center"/>
    </xf>
    <xf numFmtId="0" fontId="17" fillId="0" borderId="0" xfId="3" applyFont="1" applyBorder="1" applyAlignment="1">
      <alignment horizontal="left" vertical="center" wrapText="1"/>
    </xf>
    <xf numFmtId="0" fontId="20" fillId="0" borderId="0" xfId="0" applyFont="1" applyAlignment="1">
      <alignment horizontal="center"/>
    </xf>
    <xf numFmtId="0" fontId="15" fillId="0" borderId="0" xfId="0" applyFont="1" applyAlignment="1">
      <alignment horizontal="left" wrapText="1"/>
    </xf>
    <xf numFmtId="0" fontId="26" fillId="0" borderId="0" xfId="0" applyFont="1" applyAlignment="1">
      <alignment vertical="center" wrapText="1"/>
    </xf>
    <xf numFmtId="0" fontId="25" fillId="0" borderId="0" xfId="0" applyFont="1" applyBorder="1" applyAlignment="1">
      <alignment horizontal="center"/>
    </xf>
    <xf numFmtId="0" fontId="5" fillId="0" borderId="0" xfId="3" applyFont="1" applyAlignment="1">
      <alignment horizontal="center" vertical="center"/>
    </xf>
    <xf numFmtId="0" fontId="17" fillId="0" borderId="9" xfId="3" applyFont="1" applyBorder="1" applyAlignment="1">
      <alignment horizontal="center" vertical="center" wrapText="1"/>
    </xf>
    <xf numFmtId="0" fontId="0" fillId="0" borderId="0" xfId="0" applyAlignment="1">
      <alignment horizontal="center"/>
    </xf>
    <xf numFmtId="0" fontId="3" fillId="0" borderId="0" xfId="3" applyFont="1" applyAlignment="1">
      <alignment horizontal="center" vertical="center" wrapText="1"/>
    </xf>
    <xf numFmtId="0" fontId="3" fillId="0" borderId="0" xfId="3" applyFont="1" applyAlignment="1">
      <alignment horizontal="center" vertical="center"/>
    </xf>
    <xf numFmtId="0" fontId="7" fillId="3" borderId="1" xfId="0" applyFont="1" applyFill="1" applyBorder="1" applyAlignment="1">
      <alignment horizontal="center" vertical="center" wrapText="1"/>
    </xf>
    <xf numFmtId="0" fontId="8" fillId="0" borderId="0" xfId="0" applyFont="1" applyAlignment="1">
      <alignment horizontal="center" vertical="center" wrapText="1"/>
    </xf>
    <xf numFmtId="0" fontId="6" fillId="0" borderId="0" xfId="3" applyFont="1" applyAlignment="1">
      <alignment horizontal="center" vertical="center" wrapText="1"/>
    </xf>
    <xf numFmtId="0" fontId="6" fillId="0" borderId="0" xfId="3" applyFont="1" applyAlignment="1">
      <alignment horizontal="center" vertical="center"/>
    </xf>
    <xf numFmtId="0" fontId="23" fillId="0" borderId="9" xfId="3" applyFont="1" applyBorder="1" applyAlignment="1">
      <alignment horizontal="center" vertical="center" wrapText="1"/>
    </xf>
    <xf numFmtId="0" fontId="23" fillId="0" borderId="9" xfId="3" applyFont="1" applyBorder="1" applyAlignment="1">
      <alignment horizontal="center" vertical="center"/>
    </xf>
    <xf numFmtId="0" fontId="8" fillId="3" borderId="1" xfId="3" applyFont="1" applyFill="1" applyBorder="1" applyAlignment="1">
      <alignment horizontal="center" vertical="center" wrapText="1"/>
    </xf>
    <xf numFmtId="0" fontId="10" fillId="3" borderId="1" xfId="3" applyFont="1" applyFill="1" applyBorder="1" applyAlignment="1">
      <alignment vertical="center" wrapText="1"/>
    </xf>
    <xf numFmtId="0" fontId="7" fillId="3" borderId="1" xfId="3" applyFont="1" applyFill="1" applyBorder="1" applyAlignment="1">
      <alignment horizontal="center" vertical="center" wrapText="1"/>
    </xf>
    <xf numFmtId="0" fontId="10" fillId="3" borderId="1" xfId="3" applyFont="1" applyFill="1" applyBorder="1" applyAlignment="1">
      <alignment horizontal="center" vertical="center" wrapText="1"/>
    </xf>
    <xf numFmtId="0" fontId="7" fillId="3" borderId="5" xfId="3" applyFont="1" applyFill="1" applyBorder="1" applyAlignment="1">
      <alignment horizontal="center" vertical="center" wrapText="1"/>
    </xf>
    <xf numFmtId="0" fontId="7" fillId="3" borderId="3" xfId="3" applyFont="1" applyFill="1" applyBorder="1" applyAlignment="1">
      <alignment horizontal="center" vertical="center" wrapText="1"/>
    </xf>
    <xf numFmtId="0" fontId="7" fillId="3" borderId="4" xfId="3" applyFont="1" applyFill="1" applyBorder="1" applyAlignment="1">
      <alignment horizontal="center" vertical="center" wrapText="1"/>
    </xf>
    <xf numFmtId="0" fontId="10" fillId="3" borderId="6" xfId="3" applyFont="1" applyFill="1" applyBorder="1" applyAlignment="1">
      <alignment horizontal="center" vertical="center" wrapText="1"/>
    </xf>
    <xf numFmtId="0" fontId="10" fillId="3" borderId="7" xfId="3" applyFont="1" applyFill="1" applyBorder="1" applyAlignment="1">
      <alignment horizontal="center" vertical="center" wrapText="1"/>
    </xf>
    <xf numFmtId="0" fontId="10" fillId="3" borderId="8" xfId="3" applyFont="1" applyFill="1" applyBorder="1" applyAlignment="1">
      <alignment horizontal="center" vertical="center" wrapText="1"/>
    </xf>
    <xf numFmtId="0" fontId="8" fillId="3" borderId="1" xfId="5" applyFont="1" applyFill="1" applyBorder="1" applyAlignment="1">
      <alignment horizontal="center" vertical="center" wrapText="1"/>
    </xf>
    <xf numFmtId="0" fontId="10" fillId="3" borderId="1" xfId="5" applyFont="1" applyFill="1" applyBorder="1" applyAlignment="1">
      <alignment horizontal="center" vertical="center" wrapText="1"/>
    </xf>
    <xf numFmtId="0" fontId="7" fillId="3" borderId="1" xfId="5" applyFont="1" applyFill="1" applyBorder="1" applyAlignment="1">
      <alignment horizontal="center" vertical="center" wrapText="1"/>
    </xf>
    <xf numFmtId="0" fontId="10" fillId="3" borderId="1" xfId="5" applyFont="1" applyFill="1" applyBorder="1" applyAlignment="1">
      <alignment vertical="center" wrapText="1"/>
    </xf>
    <xf numFmtId="0" fontId="6" fillId="0" borderId="0" xfId="5" applyFont="1" applyAlignment="1">
      <alignment horizontal="center" vertical="center" wrapText="1"/>
    </xf>
    <xf numFmtId="0" fontId="6" fillId="0" borderId="0" xfId="5" applyFont="1" applyAlignment="1">
      <alignment horizontal="center" vertical="center"/>
    </xf>
    <xf numFmtId="0" fontId="5" fillId="0" borderId="0" xfId="5" applyFont="1" applyAlignment="1">
      <alignment horizontal="center" vertical="center"/>
    </xf>
    <xf numFmtId="0" fontId="7" fillId="3" borderId="5" xfId="5" applyFont="1" applyFill="1" applyBorder="1" applyAlignment="1">
      <alignment horizontal="center" vertical="center" wrapText="1"/>
    </xf>
    <xf numFmtId="0" fontId="7" fillId="3" borderId="3" xfId="5" applyFont="1" applyFill="1" applyBorder="1" applyAlignment="1">
      <alignment horizontal="center" vertical="center" wrapText="1"/>
    </xf>
    <xf numFmtId="0" fontId="7" fillId="3" borderId="4" xfId="5" applyFont="1" applyFill="1" applyBorder="1" applyAlignment="1">
      <alignment horizontal="center" vertical="center" wrapText="1"/>
    </xf>
    <xf numFmtId="0" fontId="10" fillId="3" borderId="1" xfId="0" applyFont="1" applyFill="1" applyBorder="1" applyAlignment="1">
      <alignment horizontal="left" vertical="center" wrapText="1"/>
    </xf>
    <xf numFmtId="0" fontId="10" fillId="3" borderId="6" xfId="3" applyFont="1" applyFill="1" applyBorder="1" applyAlignment="1">
      <alignment vertical="center" wrapText="1"/>
    </xf>
    <xf numFmtId="0" fontId="10" fillId="3" borderId="7" xfId="3" applyFont="1" applyFill="1" applyBorder="1" applyAlignment="1">
      <alignment vertical="center" wrapText="1"/>
    </xf>
    <xf numFmtId="0" fontId="10" fillId="3" borderId="8" xfId="3" applyFont="1" applyFill="1" applyBorder="1" applyAlignment="1">
      <alignment vertical="center" wrapText="1"/>
    </xf>
    <xf numFmtId="0" fontId="7" fillId="3" borderId="6" xfId="3" applyFont="1" applyFill="1" applyBorder="1" applyAlignment="1">
      <alignment horizontal="center" vertical="center" wrapText="1"/>
    </xf>
    <xf numFmtId="0" fontId="7" fillId="3" borderId="8" xfId="3" applyFont="1" applyFill="1" applyBorder="1" applyAlignment="1">
      <alignment horizontal="center" vertical="center" wrapText="1"/>
    </xf>
    <xf numFmtId="0" fontId="8" fillId="3" borderId="6" xfId="3" applyFont="1" applyFill="1" applyBorder="1" applyAlignment="1">
      <alignment horizontal="center" vertical="center" wrapText="1"/>
    </xf>
    <xf numFmtId="0" fontId="8" fillId="3" borderId="7" xfId="3" applyFont="1" applyFill="1" applyBorder="1" applyAlignment="1">
      <alignment horizontal="center" vertical="center" wrapText="1"/>
    </xf>
    <xf numFmtId="0" fontId="8" fillId="3" borderId="8" xfId="3" applyFont="1" applyFill="1" applyBorder="1" applyAlignment="1">
      <alignment horizontal="center" vertical="center" wrapText="1"/>
    </xf>
    <xf numFmtId="0" fontId="7" fillId="3" borderId="7" xfId="3" applyFont="1" applyFill="1" applyBorder="1" applyAlignment="1">
      <alignment horizontal="center" vertical="center" wrapText="1"/>
    </xf>
    <xf numFmtId="0" fontId="14" fillId="0" borderId="0" xfId="3" applyFont="1" applyAlignment="1">
      <alignment horizontal="center" vertical="center" wrapText="1"/>
    </xf>
    <xf numFmtId="0" fontId="14" fillId="0" borderId="0" xfId="3" applyFont="1" applyAlignment="1">
      <alignment horizontal="center" vertical="center"/>
    </xf>
    <xf numFmtId="0" fontId="18" fillId="0" borderId="0" xfId="3" applyFont="1" applyAlignment="1">
      <alignment horizontal="center" vertical="center"/>
    </xf>
    <xf numFmtId="0" fontId="10" fillId="3" borderId="6" xfId="5" applyFont="1" applyFill="1" applyBorder="1" applyAlignment="1">
      <alignment horizontal="center" vertical="center" wrapText="1"/>
    </xf>
    <xf numFmtId="0" fontId="10" fillId="3" borderId="7" xfId="5" applyFont="1" applyFill="1" applyBorder="1" applyAlignment="1">
      <alignment horizontal="center" vertical="center" wrapText="1"/>
    </xf>
    <xf numFmtId="0" fontId="10" fillId="3" borderId="8" xfId="5" applyFont="1" applyFill="1" applyBorder="1" applyAlignment="1">
      <alignment horizontal="center" vertical="center" wrapText="1"/>
    </xf>
    <xf numFmtId="0" fontId="22" fillId="0" borderId="0" xfId="3" applyFont="1" applyAlignment="1">
      <alignment horizontal="center" wrapText="1"/>
    </xf>
    <xf numFmtId="0" fontId="22" fillId="0" borderId="0" xfId="3" applyFont="1" applyAlignment="1">
      <alignment horizontal="center"/>
    </xf>
    <xf numFmtId="43" fontId="2" fillId="0" borderId="3" xfId="1" applyFont="1" applyBorder="1" applyAlignment="1">
      <alignment horizontal="center" vertical="center"/>
    </xf>
    <xf numFmtId="43" fontId="2" fillId="0" borderId="4" xfId="1" applyFont="1" applyBorder="1" applyAlignment="1">
      <alignment horizontal="center" vertical="center"/>
    </xf>
    <xf numFmtId="43" fontId="2" fillId="2" borderId="3" xfId="0" applyNumberFormat="1" applyFont="1" applyFill="1" applyBorder="1" applyAlignment="1">
      <alignment horizontal="center" vertical="center"/>
    </xf>
    <xf numFmtId="43" fontId="2" fillId="2" borderId="4" xfId="0" applyNumberFormat="1" applyFont="1" applyFill="1" applyBorder="1" applyAlignment="1">
      <alignment horizontal="center" vertical="center"/>
    </xf>
    <xf numFmtId="0" fontId="2" fillId="4" borderId="1" xfId="0" applyFont="1" applyFill="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4" borderId="3" xfId="0" applyFont="1" applyFill="1" applyBorder="1" applyAlignment="1">
      <alignment horizontal="center" vertical="center"/>
    </xf>
    <xf numFmtId="0" fontId="2" fillId="4" borderId="4" xfId="0" applyFont="1" applyFill="1" applyBorder="1" applyAlignment="1">
      <alignment horizontal="center" vertical="center"/>
    </xf>
    <xf numFmtId="0" fontId="7" fillId="0" borderId="0" xfId="0" applyFont="1" applyAlignment="1">
      <alignment horizontal="center" wrapText="1"/>
    </xf>
  </cellXfs>
  <cellStyles count="7">
    <cellStyle name="Гиперссылка" xfId="2" builtinId="8"/>
    <cellStyle name="Обычный" xfId="0" builtinId="0"/>
    <cellStyle name="Обычный 2" xfId="3"/>
    <cellStyle name="Обычный 2 2" xfId="5"/>
    <cellStyle name="Процентный" xfId="4" builtinId="5"/>
    <cellStyle name="Финансовый" xfId="1" builtinId="3"/>
    <cellStyle name="Финансовый 2" xfId="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7"/>
  <sheetViews>
    <sheetView workbookViewId="0">
      <selection activeCell="A5" sqref="A5:H5"/>
    </sheetView>
  </sheetViews>
  <sheetFormatPr defaultRowHeight="15" x14ac:dyDescent="0.25"/>
  <cols>
    <col min="1" max="1" width="4.7109375" style="12" customWidth="1"/>
    <col min="2" max="2" width="62.5703125" style="12" bestFit="1" customWidth="1"/>
    <col min="3" max="3" width="22.28515625" style="12" bestFit="1" customWidth="1"/>
    <col min="4" max="4" width="22" style="12" bestFit="1" customWidth="1"/>
    <col min="5" max="5" width="25.140625" style="12" bestFit="1" customWidth="1"/>
    <col min="6" max="6" width="21.28515625" style="12" bestFit="1" customWidth="1"/>
    <col min="7" max="7" width="25.42578125" style="12" bestFit="1" customWidth="1"/>
    <col min="8" max="8" width="20.42578125" style="12" bestFit="1" customWidth="1"/>
    <col min="9" max="256" width="9.140625" style="12"/>
    <col min="257" max="257" width="4.7109375" style="12" customWidth="1"/>
    <col min="258" max="258" width="12.42578125" style="12" customWidth="1"/>
    <col min="259" max="259" width="65.140625" style="12" customWidth="1"/>
    <col min="260" max="512" width="9.140625" style="12"/>
    <col min="513" max="513" width="4.7109375" style="12" customWidth="1"/>
    <col min="514" max="514" width="12.42578125" style="12" customWidth="1"/>
    <col min="515" max="515" width="65.140625" style="12" customWidth="1"/>
    <col min="516" max="768" width="9.140625" style="12"/>
    <col min="769" max="769" width="4.7109375" style="12" customWidth="1"/>
    <col min="770" max="770" width="12.42578125" style="12" customWidth="1"/>
    <col min="771" max="771" width="65.140625" style="12" customWidth="1"/>
    <col min="772" max="1024" width="9.140625" style="12"/>
    <col min="1025" max="1025" width="4.7109375" style="12" customWidth="1"/>
    <col min="1026" max="1026" width="12.42578125" style="12" customWidth="1"/>
    <col min="1027" max="1027" width="65.140625" style="12" customWidth="1"/>
    <col min="1028" max="1280" width="9.140625" style="12"/>
    <col min="1281" max="1281" width="4.7109375" style="12" customWidth="1"/>
    <col min="1282" max="1282" width="12.42578125" style="12" customWidth="1"/>
    <col min="1283" max="1283" width="65.140625" style="12" customWidth="1"/>
    <col min="1284" max="1536" width="9.140625" style="12"/>
    <col min="1537" max="1537" width="4.7109375" style="12" customWidth="1"/>
    <col min="1538" max="1538" width="12.42578125" style="12" customWidth="1"/>
    <col min="1539" max="1539" width="65.140625" style="12" customWidth="1"/>
    <col min="1540" max="1792" width="9.140625" style="12"/>
    <col min="1793" max="1793" width="4.7109375" style="12" customWidth="1"/>
    <col min="1794" max="1794" width="12.42578125" style="12" customWidth="1"/>
    <col min="1795" max="1795" width="65.140625" style="12" customWidth="1"/>
    <col min="1796" max="2048" width="9.140625" style="12"/>
    <col min="2049" max="2049" width="4.7109375" style="12" customWidth="1"/>
    <col min="2050" max="2050" width="12.42578125" style="12" customWidth="1"/>
    <col min="2051" max="2051" width="65.140625" style="12" customWidth="1"/>
    <col min="2052" max="2304" width="9.140625" style="12"/>
    <col min="2305" max="2305" width="4.7109375" style="12" customWidth="1"/>
    <col min="2306" max="2306" width="12.42578125" style="12" customWidth="1"/>
    <col min="2307" max="2307" width="65.140625" style="12" customWidth="1"/>
    <col min="2308" max="2560" width="9.140625" style="12"/>
    <col min="2561" max="2561" width="4.7109375" style="12" customWidth="1"/>
    <col min="2562" max="2562" width="12.42578125" style="12" customWidth="1"/>
    <col min="2563" max="2563" width="65.140625" style="12" customWidth="1"/>
    <col min="2564" max="2816" width="9.140625" style="12"/>
    <col min="2817" max="2817" width="4.7109375" style="12" customWidth="1"/>
    <col min="2818" max="2818" width="12.42578125" style="12" customWidth="1"/>
    <col min="2819" max="2819" width="65.140625" style="12" customWidth="1"/>
    <col min="2820" max="3072" width="9.140625" style="12"/>
    <col min="3073" max="3073" width="4.7109375" style="12" customWidth="1"/>
    <col min="3074" max="3074" width="12.42578125" style="12" customWidth="1"/>
    <col min="3075" max="3075" width="65.140625" style="12" customWidth="1"/>
    <col min="3076" max="3328" width="9.140625" style="12"/>
    <col min="3329" max="3329" width="4.7109375" style="12" customWidth="1"/>
    <col min="3330" max="3330" width="12.42578125" style="12" customWidth="1"/>
    <col min="3331" max="3331" width="65.140625" style="12" customWidth="1"/>
    <col min="3332" max="3584" width="9.140625" style="12"/>
    <col min="3585" max="3585" width="4.7109375" style="12" customWidth="1"/>
    <col min="3586" max="3586" width="12.42578125" style="12" customWidth="1"/>
    <col min="3587" max="3587" width="65.140625" style="12" customWidth="1"/>
    <col min="3588" max="3840" width="9.140625" style="12"/>
    <col min="3841" max="3841" width="4.7109375" style="12" customWidth="1"/>
    <col min="3842" max="3842" width="12.42578125" style="12" customWidth="1"/>
    <col min="3843" max="3843" width="65.140625" style="12" customWidth="1"/>
    <col min="3844" max="4096" width="9.140625" style="12"/>
    <col min="4097" max="4097" width="4.7109375" style="12" customWidth="1"/>
    <col min="4098" max="4098" width="12.42578125" style="12" customWidth="1"/>
    <col min="4099" max="4099" width="65.140625" style="12" customWidth="1"/>
    <col min="4100" max="4352" width="9.140625" style="12"/>
    <col min="4353" max="4353" width="4.7109375" style="12" customWidth="1"/>
    <col min="4354" max="4354" width="12.42578125" style="12" customWidth="1"/>
    <col min="4355" max="4355" width="65.140625" style="12" customWidth="1"/>
    <col min="4356" max="4608" width="9.140625" style="12"/>
    <col min="4609" max="4609" width="4.7109375" style="12" customWidth="1"/>
    <col min="4610" max="4610" width="12.42578125" style="12" customWidth="1"/>
    <col min="4611" max="4611" width="65.140625" style="12" customWidth="1"/>
    <col min="4612" max="4864" width="9.140625" style="12"/>
    <col min="4865" max="4865" width="4.7109375" style="12" customWidth="1"/>
    <col min="4866" max="4866" width="12.42578125" style="12" customWidth="1"/>
    <col min="4867" max="4867" width="65.140625" style="12" customWidth="1"/>
    <col min="4868" max="5120" width="9.140625" style="12"/>
    <col min="5121" max="5121" width="4.7109375" style="12" customWidth="1"/>
    <col min="5122" max="5122" width="12.42578125" style="12" customWidth="1"/>
    <col min="5123" max="5123" width="65.140625" style="12" customWidth="1"/>
    <col min="5124" max="5376" width="9.140625" style="12"/>
    <col min="5377" max="5377" width="4.7109375" style="12" customWidth="1"/>
    <col min="5378" max="5378" width="12.42578125" style="12" customWidth="1"/>
    <col min="5379" max="5379" width="65.140625" style="12" customWidth="1"/>
    <col min="5380" max="5632" width="9.140625" style="12"/>
    <col min="5633" max="5633" width="4.7109375" style="12" customWidth="1"/>
    <col min="5634" max="5634" width="12.42578125" style="12" customWidth="1"/>
    <col min="5635" max="5635" width="65.140625" style="12" customWidth="1"/>
    <col min="5636" max="5888" width="9.140625" style="12"/>
    <col min="5889" max="5889" width="4.7109375" style="12" customWidth="1"/>
    <col min="5890" max="5890" width="12.42578125" style="12" customWidth="1"/>
    <col min="5891" max="5891" width="65.140625" style="12" customWidth="1"/>
    <col min="5892" max="6144" width="9.140625" style="12"/>
    <col min="6145" max="6145" width="4.7109375" style="12" customWidth="1"/>
    <col min="6146" max="6146" width="12.42578125" style="12" customWidth="1"/>
    <col min="6147" max="6147" width="65.140625" style="12" customWidth="1"/>
    <col min="6148" max="6400" width="9.140625" style="12"/>
    <col min="6401" max="6401" width="4.7109375" style="12" customWidth="1"/>
    <col min="6402" max="6402" width="12.42578125" style="12" customWidth="1"/>
    <col min="6403" max="6403" width="65.140625" style="12" customWidth="1"/>
    <col min="6404" max="6656" width="9.140625" style="12"/>
    <col min="6657" max="6657" width="4.7109375" style="12" customWidth="1"/>
    <col min="6658" max="6658" width="12.42578125" style="12" customWidth="1"/>
    <col min="6659" max="6659" width="65.140625" style="12" customWidth="1"/>
    <col min="6660" max="6912" width="9.140625" style="12"/>
    <col min="6913" max="6913" width="4.7109375" style="12" customWidth="1"/>
    <col min="6914" max="6914" width="12.42578125" style="12" customWidth="1"/>
    <col min="6915" max="6915" width="65.140625" style="12" customWidth="1"/>
    <col min="6916" max="7168" width="9.140625" style="12"/>
    <col min="7169" max="7169" width="4.7109375" style="12" customWidth="1"/>
    <col min="7170" max="7170" width="12.42578125" style="12" customWidth="1"/>
    <col min="7171" max="7171" width="65.140625" style="12" customWidth="1"/>
    <col min="7172" max="7424" width="9.140625" style="12"/>
    <col min="7425" max="7425" width="4.7109375" style="12" customWidth="1"/>
    <col min="7426" max="7426" width="12.42578125" style="12" customWidth="1"/>
    <col min="7427" max="7427" width="65.140625" style="12" customWidth="1"/>
    <col min="7428" max="7680" width="9.140625" style="12"/>
    <col min="7681" max="7681" width="4.7109375" style="12" customWidth="1"/>
    <col min="7682" max="7682" width="12.42578125" style="12" customWidth="1"/>
    <col min="7683" max="7683" width="65.140625" style="12" customWidth="1"/>
    <col min="7684" max="7936" width="9.140625" style="12"/>
    <col min="7937" max="7937" width="4.7109375" style="12" customWidth="1"/>
    <col min="7938" max="7938" width="12.42578125" style="12" customWidth="1"/>
    <col min="7939" max="7939" width="65.140625" style="12" customWidth="1"/>
    <col min="7940" max="8192" width="9.140625" style="12"/>
    <col min="8193" max="8193" width="4.7109375" style="12" customWidth="1"/>
    <col min="8194" max="8194" width="12.42578125" style="12" customWidth="1"/>
    <col min="8195" max="8195" width="65.140625" style="12" customWidth="1"/>
    <col min="8196" max="8448" width="9.140625" style="12"/>
    <col min="8449" max="8449" width="4.7109375" style="12" customWidth="1"/>
    <col min="8450" max="8450" width="12.42578125" style="12" customWidth="1"/>
    <col min="8451" max="8451" width="65.140625" style="12" customWidth="1"/>
    <col min="8452" max="8704" width="9.140625" style="12"/>
    <col min="8705" max="8705" width="4.7109375" style="12" customWidth="1"/>
    <col min="8706" max="8706" width="12.42578125" style="12" customWidth="1"/>
    <col min="8707" max="8707" width="65.140625" style="12" customWidth="1"/>
    <col min="8708" max="8960" width="9.140625" style="12"/>
    <col min="8961" max="8961" width="4.7109375" style="12" customWidth="1"/>
    <col min="8962" max="8962" width="12.42578125" style="12" customWidth="1"/>
    <col min="8963" max="8963" width="65.140625" style="12" customWidth="1"/>
    <col min="8964" max="9216" width="9.140625" style="12"/>
    <col min="9217" max="9217" width="4.7109375" style="12" customWidth="1"/>
    <col min="9218" max="9218" width="12.42578125" style="12" customWidth="1"/>
    <col min="9219" max="9219" width="65.140625" style="12" customWidth="1"/>
    <col min="9220" max="9472" width="9.140625" style="12"/>
    <col min="9473" max="9473" width="4.7109375" style="12" customWidth="1"/>
    <col min="9474" max="9474" width="12.42578125" style="12" customWidth="1"/>
    <col min="9475" max="9475" width="65.140625" style="12" customWidth="1"/>
    <col min="9476" max="9728" width="9.140625" style="12"/>
    <col min="9729" max="9729" width="4.7109375" style="12" customWidth="1"/>
    <col min="9730" max="9730" width="12.42578125" style="12" customWidth="1"/>
    <col min="9731" max="9731" width="65.140625" style="12" customWidth="1"/>
    <col min="9732" max="9984" width="9.140625" style="12"/>
    <col min="9985" max="9985" width="4.7109375" style="12" customWidth="1"/>
    <col min="9986" max="9986" width="12.42578125" style="12" customWidth="1"/>
    <col min="9987" max="9987" width="65.140625" style="12" customWidth="1"/>
    <col min="9988" max="10240" width="9.140625" style="12"/>
    <col min="10241" max="10241" width="4.7109375" style="12" customWidth="1"/>
    <col min="10242" max="10242" width="12.42578125" style="12" customWidth="1"/>
    <col min="10243" max="10243" width="65.140625" style="12" customWidth="1"/>
    <col min="10244" max="10496" width="9.140625" style="12"/>
    <col min="10497" max="10497" width="4.7109375" style="12" customWidth="1"/>
    <col min="10498" max="10498" width="12.42578125" style="12" customWidth="1"/>
    <col min="10499" max="10499" width="65.140625" style="12" customWidth="1"/>
    <col min="10500" max="10752" width="9.140625" style="12"/>
    <col min="10753" max="10753" width="4.7109375" style="12" customWidth="1"/>
    <col min="10754" max="10754" width="12.42578125" style="12" customWidth="1"/>
    <col min="10755" max="10755" width="65.140625" style="12" customWidth="1"/>
    <col min="10756" max="11008" width="9.140625" style="12"/>
    <col min="11009" max="11009" width="4.7109375" style="12" customWidth="1"/>
    <col min="11010" max="11010" width="12.42578125" style="12" customWidth="1"/>
    <col min="11011" max="11011" width="65.140625" style="12" customWidth="1"/>
    <col min="11012" max="11264" width="9.140625" style="12"/>
    <col min="11265" max="11265" width="4.7109375" style="12" customWidth="1"/>
    <col min="11266" max="11266" width="12.42578125" style="12" customWidth="1"/>
    <col min="11267" max="11267" width="65.140625" style="12" customWidth="1"/>
    <col min="11268" max="11520" width="9.140625" style="12"/>
    <col min="11521" max="11521" width="4.7109375" style="12" customWidth="1"/>
    <col min="11522" max="11522" width="12.42578125" style="12" customWidth="1"/>
    <col min="11523" max="11523" width="65.140625" style="12" customWidth="1"/>
    <col min="11524" max="11776" width="9.140625" style="12"/>
    <col min="11777" max="11777" width="4.7109375" style="12" customWidth="1"/>
    <col min="11778" max="11778" width="12.42578125" style="12" customWidth="1"/>
    <col min="11779" max="11779" width="65.140625" style="12" customWidth="1"/>
    <col min="11780" max="12032" width="9.140625" style="12"/>
    <col min="12033" max="12033" width="4.7109375" style="12" customWidth="1"/>
    <col min="12034" max="12034" width="12.42578125" style="12" customWidth="1"/>
    <col min="12035" max="12035" width="65.140625" style="12" customWidth="1"/>
    <col min="12036" max="12288" width="9.140625" style="12"/>
    <col min="12289" max="12289" width="4.7109375" style="12" customWidth="1"/>
    <col min="12290" max="12290" width="12.42578125" style="12" customWidth="1"/>
    <col min="12291" max="12291" width="65.140625" style="12" customWidth="1"/>
    <col min="12292" max="12544" width="9.140625" style="12"/>
    <col min="12545" max="12545" width="4.7109375" style="12" customWidth="1"/>
    <col min="12546" max="12546" width="12.42578125" style="12" customWidth="1"/>
    <col min="12547" max="12547" width="65.140625" style="12" customWidth="1"/>
    <col min="12548" max="12800" width="9.140625" style="12"/>
    <col min="12801" max="12801" width="4.7109375" style="12" customWidth="1"/>
    <col min="12802" max="12802" width="12.42578125" style="12" customWidth="1"/>
    <col min="12803" max="12803" width="65.140625" style="12" customWidth="1"/>
    <col min="12804" max="13056" width="9.140625" style="12"/>
    <col min="13057" max="13057" width="4.7109375" style="12" customWidth="1"/>
    <col min="13058" max="13058" width="12.42578125" style="12" customWidth="1"/>
    <col min="13059" max="13059" width="65.140625" style="12" customWidth="1"/>
    <col min="13060" max="13312" width="9.140625" style="12"/>
    <col min="13313" max="13313" width="4.7109375" style="12" customWidth="1"/>
    <col min="13314" max="13314" width="12.42578125" style="12" customWidth="1"/>
    <col min="13315" max="13315" width="65.140625" style="12" customWidth="1"/>
    <col min="13316" max="13568" width="9.140625" style="12"/>
    <col min="13569" max="13569" width="4.7109375" style="12" customWidth="1"/>
    <col min="13570" max="13570" width="12.42578125" style="12" customWidth="1"/>
    <col min="13571" max="13571" width="65.140625" style="12" customWidth="1"/>
    <col min="13572" max="13824" width="9.140625" style="12"/>
    <col min="13825" max="13825" width="4.7109375" style="12" customWidth="1"/>
    <col min="13826" max="13826" width="12.42578125" style="12" customWidth="1"/>
    <col min="13827" max="13827" width="65.140625" style="12" customWidth="1"/>
    <col min="13828" max="14080" width="9.140625" style="12"/>
    <col min="14081" max="14081" width="4.7109375" style="12" customWidth="1"/>
    <col min="14082" max="14082" width="12.42578125" style="12" customWidth="1"/>
    <col min="14083" max="14083" width="65.140625" style="12" customWidth="1"/>
    <col min="14084" max="14336" width="9.140625" style="12"/>
    <col min="14337" max="14337" width="4.7109375" style="12" customWidth="1"/>
    <col min="14338" max="14338" width="12.42578125" style="12" customWidth="1"/>
    <col min="14339" max="14339" width="65.140625" style="12" customWidth="1"/>
    <col min="14340" max="14592" width="9.140625" style="12"/>
    <col min="14593" max="14593" width="4.7109375" style="12" customWidth="1"/>
    <col min="14594" max="14594" width="12.42578125" style="12" customWidth="1"/>
    <col min="14595" max="14595" width="65.140625" style="12" customWidth="1"/>
    <col min="14596" max="14848" width="9.140625" style="12"/>
    <col min="14849" max="14849" width="4.7109375" style="12" customWidth="1"/>
    <col min="14850" max="14850" width="12.42578125" style="12" customWidth="1"/>
    <col min="14851" max="14851" width="65.140625" style="12" customWidth="1"/>
    <col min="14852" max="15104" width="9.140625" style="12"/>
    <col min="15105" max="15105" width="4.7109375" style="12" customWidth="1"/>
    <col min="15106" max="15106" width="12.42578125" style="12" customWidth="1"/>
    <col min="15107" max="15107" width="65.140625" style="12" customWidth="1"/>
    <col min="15108" max="15360" width="9.140625" style="12"/>
    <col min="15361" max="15361" width="4.7109375" style="12" customWidth="1"/>
    <col min="15362" max="15362" width="12.42578125" style="12" customWidth="1"/>
    <col min="15363" max="15363" width="65.140625" style="12" customWidth="1"/>
    <col min="15364" max="15616" width="9.140625" style="12"/>
    <col min="15617" max="15617" width="4.7109375" style="12" customWidth="1"/>
    <col min="15618" max="15618" width="12.42578125" style="12" customWidth="1"/>
    <col min="15619" max="15619" width="65.140625" style="12" customWidth="1"/>
    <col min="15620" max="15872" width="9.140625" style="12"/>
    <col min="15873" max="15873" width="4.7109375" style="12" customWidth="1"/>
    <col min="15874" max="15874" width="12.42578125" style="12" customWidth="1"/>
    <col min="15875" max="15875" width="65.140625" style="12" customWidth="1"/>
    <col min="15876" max="16128" width="9.140625" style="12"/>
    <col min="16129" max="16129" width="4.7109375" style="12" customWidth="1"/>
    <col min="16130" max="16130" width="12.42578125" style="12" customWidth="1"/>
    <col min="16131" max="16131" width="65.140625" style="12" customWidth="1"/>
    <col min="16132" max="16384" width="9.140625" style="12"/>
  </cols>
  <sheetData>
    <row r="1" spans="1:12" x14ac:dyDescent="0.25">
      <c r="F1" s="246" t="s">
        <v>14</v>
      </c>
      <c r="G1" s="246"/>
      <c r="H1" s="246"/>
      <c r="I1" s="27"/>
      <c r="J1" s="27"/>
      <c r="K1" s="27"/>
      <c r="L1" s="27"/>
    </row>
    <row r="2" spans="1:12" x14ac:dyDescent="0.25">
      <c r="F2" s="246" t="s">
        <v>22</v>
      </c>
      <c r="G2" s="246"/>
      <c r="H2" s="246"/>
      <c r="I2" s="27"/>
      <c r="J2" s="27"/>
      <c r="K2" s="27"/>
      <c r="L2" s="27"/>
    </row>
    <row r="3" spans="1:12" x14ac:dyDescent="0.25">
      <c r="F3" s="246" t="s">
        <v>36</v>
      </c>
      <c r="G3" s="246"/>
      <c r="H3" s="246"/>
      <c r="I3" s="27"/>
      <c r="J3" s="27"/>
      <c r="K3" s="27"/>
      <c r="L3" s="27"/>
    </row>
    <row r="5" spans="1:12" ht="18.75" x14ac:dyDescent="0.3">
      <c r="A5" s="247" t="s">
        <v>37</v>
      </c>
      <c r="B5" s="247"/>
      <c r="C5" s="247"/>
      <c r="D5" s="247"/>
      <c r="E5" s="247"/>
      <c r="F5" s="247"/>
      <c r="G5" s="247"/>
      <c r="H5" s="247"/>
      <c r="I5" s="27"/>
      <c r="J5" s="27"/>
      <c r="K5" s="27"/>
      <c r="L5" s="27"/>
    </row>
    <row r="6" spans="1:12" ht="18.75" x14ac:dyDescent="0.3">
      <c r="A6" s="247" t="s">
        <v>15</v>
      </c>
      <c r="B6" s="247"/>
      <c r="C6" s="247"/>
      <c r="D6" s="247"/>
      <c r="E6" s="247"/>
      <c r="F6" s="247"/>
      <c r="G6" s="247"/>
      <c r="H6" s="247"/>
      <c r="I6" s="27"/>
      <c r="J6" s="27"/>
      <c r="K6" s="27"/>
      <c r="L6" s="27"/>
    </row>
    <row r="7" spans="1:12" ht="20.25" x14ac:dyDescent="0.3">
      <c r="A7" s="10"/>
      <c r="B7" s="11"/>
      <c r="C7" s="11"/>
      <c r="D7" s="11"/>
      <c r="E7" s="11"/>
      <c r="F7" s="15"/>
      <c r="G7" s="15"/>
      <c r="H7" s="26" t="s">
        <v>67</v>
      </c>
    </row>
    <row r="8" spans="1:12" ht="20.25" x14ac:dyDescent="0.25">
      <c r="A8" s="242" t="s">
        <v>0</v>
      </c>
      <c r="B8" s="243" t="s">
        <v>23</v>
      </c>
      <c r="C8" s="244" t="s">
        <v>24</v>
      </c>
      <c r="D8" s="245" t="s">
        <v>25</v>
      </c>
      <c r="E8" s="245"/>
      <c r="F8" s="245"/>
      <c r="G8" s="245"/>
      <c r="H8" s="245"/>
    </row>
    <row r="9" spans="1:12" ht="93.75" x14ac:dyDescent="0.25">
      <c r="A9" s="242"/>
      <c r="B9" s="243"/>
      <c r="C9" s="244"/>
      <c r="D9" s="25" t="s">
        <v>57</v>
      </c>
      <c r="E9" s="25" t="s">
        <v>26</v>
      </c>
      <c r="F9" s="25" t="s">
        <v>27</v>
      </c>
      <c r="G9" s="25" t="s">
        <v>28</v>
      </c>
      <c r="H9" s="25" t="s">
        <v>29</v>
      </c>
    </row>
    <row r="10" spans="1:12" ht="37.5" x14ac:dyDescent="0.3">
      <c r="A10" s="14">
        <v>1</v>
      </c>
      <c r="B10" s="24" t="s">
        <v>30</v>
      </c>
      <c r="C10" s="86">
        <v>273857900</v>
      </c>
      <c r="D10" s="86">
        <v>219086300</v>
      </c>
      <c r="E10" s="86">
        <v>27385800</v>
      </c>
      <c r="F10" s="86"/>
      <c r="G10" s="86">
        <v>27385800</v>
      </c>
      <c r="H10" s="87"/>
    </row>
    <row r="11" spans="1:12" ht="37.5" x14ac:dyDescent="0.3">
      <c r="A11" s="14">
        <v>2</v>
      </c>
      <c r="B11" s="24" t="s">
        <v>31</v>
      </c>
      <c r="C11" s="86">
        <v>15519700</v>
      </c>
      <c r="D11" s="88">
        <f>C11*50/100</f>
        <v>7759850</v>
      </c>
      <c r="E11" s="86"/>
      <c r="F11" s="86">
        <f>C11*50/100</f>
        <v>7759850</v>
      </c>
      <c r="G11" s="87"/>
      <c r="H11" s="87"/>
    </row>
    <row r="12" spans="1:12" ht="93.75" x14ac:dyDescent="0.3">
      <c r="A12" s="14">
        <v>3</v>
      </c>
      <c r="B12" s="24" t="s">
        <v>116</v>
      </c>
      <c r="C12" s="86">
        <v>24400250</v>
      </c>
      <c r="D12" s="86">
        <v>0</v>
      </c>
      <c r="E12" s="86">
        <v>0</v>
      </c>
      <c r="F12" s="86">
        <v>3559850</v>
      </c>
      <c r="G12" s="87">
        <v>0</v>
      </c>
      <c r="H12" s="86">
        <v>20840400</v>
      </c>
    </row>
    <row r="13" spans="1:12" ht="56.25" x14ac:dyDescent="0.3">
      <c r="A13" s="14">
        <v>4</v>
      </c>
      <c r="B13" s="24" t="s">
        <v>32</v>
      </c>
      <c r="C13" s="86">
        <v>162147.459</v>
      </c>
      <c r="D13" s="86">
        <v>32429.49</v>
      </c>
      <c r="E13" s="86"/>
      <c r="F13" s="86">
        <v>129717.96</v>
      </c>
      <c r="G13" s="87"/>
      <c r="H13" s="87"/>
    </row>
    <row r="14" spans="1:12" ht="37.5" x14ac:dyDescent="0.3">
      <c r="A14" s="14">
        <v>5</v>
      </c>
      <c r="B14" s="24" t="s">
        <v>33</v>
      </c>
      <c r="C14" s="86">
        <v>2450</v>
      </c>
      <c r="D14" s="86">
        <v>1960</v>
      </c>
      <c r="E14" s="86"/>
      <c r="F14" s="86">
        <v>490</v>
      </c>
      <c r="G14" s="87"/>
      <c r="H14" s="87"/>
    </row>
    <row r="15" spans="1:12" ht="20.25" x14ac:dyDescent="0.3">
      <c r="A15" s="14">
        <v>6</v>
      </c>
      <c r="B15" s="24" t="s">
        <v>34</v>
      </c>
      <c r="C15" s="86"/>
      <c r="D15" s="86"/>
      <c r="E15" s="86"/>
      <c r="F15" s="86">
        <v>223573</v>
      </c>
      <c r="G15" s="87"/>
      <c r="H15" s="87"/>
    </row>
    <row r="16" spans="1:12" ht="131.25" x14ac:dyDescent="0.3">
      <c r="A16" s="14">
        <v>7</v>
      </c>
      <c r="B16" s="24" t="s">
        <v>117</v>
      </c>
      <c r="C16" s="86"/>
      <c r="D16" s="86"/>
      <c r="E16" s="86"/>
      <c r="F16" s="86">
        <v>27360</v>
      </c>
      <c r="G16" s="87"/>
      <c r="H16" s="87"/>
    </row>
    <row r="17" spans="1:8" ht="20.25" x14ac:dyDescent="0.25">
      <c r="A17" s="14"/>
      <c r="B17" s="13" t="s">
        <v>35</v>
      </c>
      <c r="C17" s="89">
        <f>SUM(C10:C16)</f>
        <v>313942447.45899999</v>
      </c>
      <c r="D17" s="89">
        <f t="shared" ref="D17:H17" si="0">SUM(D10:D16)</f>
        <v>226880539.49000001</v>
      </c>
      <c r="E17" s="89">
        <f t="shared" si="0"/>
        <v>27385800</v>
      </c>
      <c r="F17" s="89">
        <f t="shared" si="0"/>
        <v>11700840.960000001</v>
      </c>
      <c r="G17" s="89">
        <f t="shared" si="0"/>
        <v>27385800</v>
      </c>
      <c r="H17" s="89">
        <f t="shared" si="0"/>
        <v>20840400</v>
      </c>
    </row>
  </sheetData>
  <mergeCells count="9">
    <mergeCell ref="A8:A9"/>
    <mergeCell ref="B8:B9"/>
    <mergeCell ref="C8:C9"/>
    <mergeCell ref="D8:H8"/>
    <mergeCell ref="F1:H1"/>
    <mergeCell ref="F2:H2"/>
    <mergeCell ref="F3:H3"/>
    <mergeCell ref="A5:H5"/>
    <mergeCell ref="A6:H6"/>
  </mergeCells>
  <pageMargins left="0.7" right="0.7" top="0.75" bottom="0.75" header="0.3" footer="0.3"/>
  <pageSetup paperSize="9" orientation="portrait" horizontalDpi="0"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5"/>
  <sheetViews>
    <sheetView workbookViewId="0">
      <selection activeCell="A4" sqref="A4:D4"/>
    </sheetView>
  </sheetViews>
  <sheetFormatPr defaultRowHeight="15" x14ac:dyDescent="0.25"/>
  <cols>
    <col min="1" max="1" width="9" customWidth="1"/>
    <col min="2" max="3" width="30.140625" customWidth="1"/>
    <col min="4" max="4" width="38.5703125" customWidth="1"/>
  </cols>
  <sheetData>
    <row r="1" spans="1:4" ht="75" x14ac:dyDescent="0.25">
      <c r="A1" s="16"/>
      <c r="B1" s="16"/>
      <c r="C1" s="16"/>
      <c r="D1" s="52" t="s">
        <v>122</v>
      </c>
    </row>
    <row r="2" spans="1:4" x14ac:dyDescent="0.25">
      <c r="A2" s="16"/>
      <c r="B2" s="16"/>
      <c r="C2" s="16"/>
      <c r="D2" s="53" t="s">
        <v>123</v>
      </c>
    </row>
    <row r="4" spans="1:4" ht="35.25" customHeight="1" x14ac:dyDescent="0.25">
      <c r="A4" s="281" t="s">
        <v>124</v>
      </c>
      <c r="B4" s="282"/>
      <c r="C4" s="282"/>
      <c r="D4" s="282"/>
    </row>
    <row r="5" spans="1:4" ht="15.75" x14ac:dyDescent="0.25">
      <c r="A5" s="274" t="s">
        <v>39</v>
      </c>
      <c r="B5" s="274"/>
      <c r="C5" s="274"/>
      <c r="D5" s="274"/>
    </row>
    <row r="6" spans="1:4" ht="15.75" x14ac:dyDescent="0.25">
      <c r="A6" s="274" t="s">
        <v>125</v>
      </c>
      <c r="B6" s="274"/>
      <c r="C6" s="274"/>
      <c r="D6" s="274"/>
    </row>
    <row r="7" spans="1:4" x14ac:dyDescent="0.25">
      <c r="A7" s="17"/>
      <c r="B7" s="16"/>
      <c r="C7" s="16"/>
      <c r="D7" s="16"/>
    </row>
    <row r="8" spans="1:4" ht="31.5" x14ac:dyDescent="0.25">
      <c r="A8" s="54" t="s">
        <v>40</v>
      </c>
      <c r="B8" s="54" t="s">
        <v>126</v>
      </c>
      <c r="C8" s="54" t="s">
        <v>127</v>
      </c>
      <c r="D8" s="54" t="s">
        <v>128</v>
      </c>
    </row>
    <row r="9" spans="1:4" x14ac:dyDescent="0.25">
      <c r="A9" s="55">
        <v>1</v>
      </c>
      <c r="B9" s="55"/>
      <c r="C9" s="55"/>
      <c r="D9" s="55"/>
    </row>
    <row r="10" spans="1:4" x14ac:dyDescent="0.25">
      <c r="A10" s="55">
        <v>2</v>
      </c>
      <c r="B10" s="55"/>
      <c r="C10" s="55"/>
      <c r="D10" s="55"/>
    </row>
    <row r="11" spans="1:4" x14ac:dyDescent="0.25">
      <c r="A11" s="55">
        <v>3</v>
      </c>
      <c r="B11" s="55"/>
      <c r="C11" s="55"/>
      <c r="D11" s="55"/>
    </row>
    <row r="12" spans="1:4" x14ac:dyDescent="0.25">
      <c r="A12" s="55">
        <v>4</v>
      </c>
      <c r="B12" s="55"/>
      <c r="C12" s="55"/>
      <c r="D12" s="55"/>
    </row>
    <row r="13" spans="1:4" x14ac:dyDescent="0.25">
      <c r="A13" s="55">
        <v>5</v>
      </c>
      <c r="B13" s="55"/>
      <c r="C13" s="55"/>
      <c r="D13" s="55"/>
    </row>
    <row r="14" spans="1:4" x14ac:dyDescent="0.25">
      <c r="A14" s="55"/>
      <c r="B14" s="55"/>
      <c r="C14" s="55"/>
      <c r="D14" s="55"/>
    </row>
    <row r="15" spans="1:4" ht="33" customHeight="1" x14ac:dyDescent="0.25">
      <c r="A15" s="283" t="s">
        <v>129</v>
      </c>
      <c r="B15" s="284"/>
      <c r="C15" s="284"/>
      <c r="D15" s="284"/>
    </row>
  </sheetData>
  <mergeCells count="4">
    <mergeCell ref="A4:D4"/>
    <mergeCell ref="A5:D5"/>
    <mergeCell ref="A6:D6"/>
    <mergeCell ref="A15:D15"/>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850"/>
  <sheetViews>
    <sheetView topLeftCell="A28" workbookViewId="0">
      <selection activeCell="G7" sqref="G7:H7"/>
    </sheetView>
  </sheetViews>
  <sheetFormatPr defaultRowHeight="15" x14ac:dyDescent="0.25"/>
  <cols>
    <col min="2" max="2" width="35.28515625" customWidth="1"/>
    <col min="3" max="3" width="12.140625" customWidth="1"/>
    <col min="4" max="4" width="19.140625" customWidth="1"/>
    <col min="5" max="5" width="23.7109375" customWidth="1"/>
    <col min="6" max="6" width="20.42578125" customWidth="1"/>
    <col min="7" max="7" width="13.85546875" customWidth="1"/>
    <col min="8" max="8" width="13.140625" customWidth="1"/>
    <col min="9" max="9" width="15.7109375" customWidth="1"/>
    <col min="10" max="10" width="14.7109375" customWidth="1"/>
    <col min="11" max="11" width="15.85546875" customWidth="1"/>
  </cols>
  <sheetData>
    <row r="1" spans="1:11" ht="81" customHeight="1" x14ac:dyDescent="0.25">
      <c r="A1" s="16"/>
      <c r="B1" s="16"/>
      <c r="C1" s="16"/>
      <c r="D1" s="16"/>
      <c r="E1" s="16"/>
      <c r="F1" s="16"/>
      <c r="G1" s="16"/>
      <c r="H1" s="16"/>
      <c r="I1" s="321" t="s">
        <v>122</v>
      </c>
      <c r="J1" s="321"/>
      <c r="K1" s="321"/>
    </row>
    <row r="2" spans="1:11" ht="27.75" customHeight="1" x14ac:dyDescent="0.25">
      <c r="A2" s="16"/>
      <c r="B2" s="16"/>
      <c r="C2" s="16"/>
      <c r="D2" s="16"/>
      <c r="E2" s="16"/>
      <c r="F2" s="16"/>
      <c r="G2" s="16"/>
      <c r="H2" s="16"/>
      <c r="I2" s="322" t="s">
        <v>130</v>
      </c>
      <c r="J2" s="322"/>
      <c r="K2" s="322"/>
    </row>
    <row r="3" spans="1:11" x14ac:dyDescent="0.25">
      <c r="A3" s="16"/>
      <c r="B3" s="16"/>
      <c r="C3" s="16"/>
      <c r="D3" s="16"/>
      <c r="E3" s="16"/>
      <c r="F3" s="16"/>
      <c r="G3" s="16"/>
      <c r="H3" s="16"/>
      <c r="I3" s="53"/>
      <c r="J3" s="53"/>
      <c r="K3" s="53"/>
    </row>
    <row r="4" spans="1:11" ht="60.75" customHeight="1" x14ac:dyDescent="0.25">
      <c r="A4" s="299" t="s">
        <v>231</v>
      </c>
      <c r="B4" s="300"/>
      <c r="C4" s="300"/>
      <c r="D4" s="300"/>
      <c r="E4" s="300"/>
      <c r="F4" s="300"/>
      <c r="G4" s="300"/>
      <c r="H4" s="300"/>
      <c r="I4" s="300"/>
      <c r="J4" s="300"/>
      <c r="K4" s="300"/>
    </row>
    <row r="5" spans="1:11" ht="15.75" x14ac:dyDescent="0.25">
      <c r="A5" s="301" t="s">
        <v>131</v>
      </c>
      <c r="B5" s="301"/>
      <c r="C5" s="301"/>
      <c r="D5" s="301"/>
      <c r="E5" s="301"/>
      <c r="F5" s="301"/>
      <c r="G5" s="301"/>
      <c r="H5" s="301"/>
      <c r="I5" s="301"/>
      <c r="J5" s="301"/>
      <c r="K5" s="301"/>
    </row>
    <row r="6" spans="1:11" ht="15.75" x14ac:dyDescent="0.25">
      <c r="A6" s="56"/>
      <c r="B6" s="302" t="s">
        <v>132</v>
      </c>
      <c r="C6" s="302"/>
      <c r="D6" s="302"/>
      <c r="E6" s="56"/>
      <c r="F6" s="56"/>
      <c r="G6" s="56"/>
      <c r="H6" s="56"/>
      <c r="I6" s="56"/>
      <c r="J6" s="56"/>
      <c r="K6" s="56"/>
    </row>
    <row r="7" spans="1:11" ht="31.5" x14ac:dyDescent="0.25">
      <c r="A7" s="297" t="s">
        <v>40</v>
      </c>
      <c r="B7" s="297" t="s">
        <v>133</v>
      </c>
      <c r="C7" s="297" t="s">
        <v>134</v>
      </c>
      <c r="D7" s="303" t="s">
        <v>135</v>
      </c>
      <c r="E7" s="297" t="s">
        <v>136</v>
      </c>
      <c r="F7" s="57" t="s">
        <v>137</v>
      </c>
      <c r="G7" s="297" t="s">
        <v>138</v>
      </c>
      <c r="H7" s="297"/>
      <c r="I7" s="297" t="s">
        <v>139</v>
      </c>
      <c r="J7" s="297"/>
      <c r="K7" s="297"/>
    </row>
    <row r="8" spans="1:11" ht="47.25" x14ac:dyDescent="0.25">
      <c r="A8" s="297"/>
      <c r="B8" s="297"/>
      <c r="C8" s="297"/>
      <c r="D8" s="304"/>
      <c r="E8" s="297"/>
      <c r="F8" s="57" t="s">
        <v>140</v>
      </c>
      <c r="G8" s="57" t="s">
        <v>141</v>
      </c>
      <c r="H8" s="57" t="s">
        <v>142</v>
      </c>
      <c r="I8" s="57" t="s">
        <v>143</v>
      </c>
      <c r="J8" s="57" t="s">
        <v>144</v>
      </c>
      <c r="K8" s="57" t="s">
        <v>145</v>
      </c>
    </row>
    <row r="9" spans="1:11" ht="15.75" x14ac:dyDescent="0.25">
      <c r="A9" s="58" t="s">
        <v>50</v>
      </c>
      <c r="B9" s="59"/>
      <c r="C9" s="59"/>
      <c r="D9" s="59"/>
      <c r="E9" s="59"/>
      <c r="F9" s="59"/>
      <c r="G9" s="59"/>
      <c r="H9" s="59"/>
      <c r="I9" s="59"/>
      <c r="J9" s="59"/>
      <c r="K9" s="60"/>
    </row>
    <row r="10" spans="1:11" ht="15.75" x14ac:dyDescent="0.25">
      <c r="A10" s="58" t="s">
        <v>52</v>
      </c>
      <c r="B10" s="59"/>
      <c r="C10" s="59"/>
      <c r="D10" s="59"/>
      <c r="E10" s="59"/>
      <c r="F10" s="59"/>
      <c r="G10" s="59"/>
      <c r="H10" s="59"/>
      <c r="I10" s="59"/>
      <c r="J10" s="59"/>
      <c r="K10" s="60"/>
    </row>
    <row r="11" spans="1:11" ht="15.75" x14ac:dyDescent="0.25">
      <c r="A11" s="58" t="s">
        <v>53</v>
      </c>
      <c r="B11" s="59"/>
      <c r="C11" s="59"/>
      <c r="D11" s="59"/>
      <c r="E11" s="59"/>
      <c r="F11" s="59"/>
      <c r="G11" s="59"/>
      <c r="H11" s="59"/>
      <c r="I11" s="59"/>
      <c r="J11" s="59"/>
      <c r="K11" s="60"/>
    </row>
    <row r="12" spans="1:11" ht="15.75" x14ac:dyDescent="0.25">
      <c r="A12" s="297" t="s">
        <v>55</v>
      </c>
      <c r="B12" s="297"/>
      <c r="C12" s="57" t="s">
        <v>146</v>
      </c>
      <c r="D12" s="57">
        <v>0</v>
      </c>
      <c r="E12" s="57">
        <v>0</v>
      </c>
      <c r="F12" s="57">
        <v>0</v>
      </c>
      <c r="G12" s="57">
        <v>0</v>
      </c>
      <c r="H12" s="57">
        <v>0</v>
      </c>
      <c r="I12" s="57">
        <v>0</v>
      </c>
      <c r="J12" s="57">
        <v>0</v>
      </c>
      <c r="K12" s="57">
        <v>0</v>
      </c>
    </row>
    <row r="13" spans="1:11" x14ac:dyDescent="0.25">
      <c r="A13" s="61"/>
      <c r="B13" s="61"/>
      <c r="C13" s="61"/>
      <c r="D13" s="61"/>
      <c r="E13" s="61"/>
      <c r="F13" s="61"/>
      <c r="G13" s="61"/>
      <c r="H13" s="61"/>
      <c r="I13" s="61"/>
      <c r="J13" s="61"/>
      <c r="K13" s="61"/>
    </row>
    <row r="14" spans="1:11" ht="15.75" x14ac:dyDescent="0.25">
      <c r="A14" s="56"/>
      <c r="B14" s="62" t="s">
        <v>147</v>
      </c>
      <c r="C14" s="62"/>
      <c r="D14" s="56"/>
      <c r="E14" s="56"/>
      <c r="F14" s="56"/>
      <c r="G14" s="63"/>
      <c r="H14" s="63"/>
      <c r="I14" s="63"/>
      <c r="J14" s="63"/>
      <c r="K14" s="63"/>
    </row>
    <row r="15" spans="1:11" ht="47.25" x14ac:dyDescent="0.25">
      <c r="A15" s="57" t="s">
        <v>40</v>
      </c>
      <c r="B15" s="57" t="s">
        <v>148</v>
      </c>
      <c r="C15" s="57" t="s">
        <v>134</v>
      </c>
      <c r="D15" s="57" t="s">
        <v>135</v>
      </c>
      <c r="E15" s="57" t="s">
        <v>136</v>
      </c>
      <c r="F15" s="57" t="s">
        <v>149</v>
      </c>
      <c r="G15" s="297" t="s">
        <v>150</v>
      </c>
      <c r="H15" s="297"/>
      <c r="I15" s="297"/>
      <c r="J15" s="297"/>
      <c r="K15" s="297"/>
    </row>
    <row r="16" spans="1:11" ht="15.75" x14ac:dyDescent="0.25">
      <c r="A16" s="58" t="s">
        <v>50</v>
      </c>
      <c r="B16" s="59"/>
      <c r="C16" s="59"/>
      <c r="D16" s="59"/>
      <c r="E16" s="59"/>
      <c r="F16" s="59"/>
      <c r="G16" s="298"/>
      <c r="H16" s="298"/>
      <c r="I16" s="298"/>
      <c r="J16" s="298"/>
      <c r="K16" s="298"/>
    </row>
    <row r="17" spans="1:11" ht="15.75" x14ac:dyDescent="0.25">
      <c r="A17" s="58" t="s">
        <v>52</v>
      </c>
      <c r="B17" s="59"/>
      <c r="C17" s="59"/>
      <c r="D17" s="59"/>
      <c r="E17" s="59"/>
      <c r="F17" s="59"/>
      <c r="G17" s="298"/>
      <c r="H17" s="298"/>
      <c r="I17" s="298"/>
      <c r="J17" s="298"/>
      <c r="K17" s="298"/>
    </row>
    <row r="18" spans="1:11" ht="15.75" x14ac:dyDescent="0.25">
      <c r="A18" s="58" t="s">
        <v>53</v>
      </c>
      <c r="B18" s="59"/>
      <c r="C18" s="59"/>
      <c r="D18" s="59"/>
      <c r="E18" s="59"/>
      <c r="F18" s="59"/>
      <c r="G18" s="298"/>
      <c r="H18" s="298"/>
      <c r="I18" s="298"/>
      <c r="J18" s="298"/>
      <c r="K18" s="298"/>
    </row>
    <row r="19" spans="1:11" ht="15.75" x14ac:dyDescent="0.25">
      <c r="A19" s="297" t="s">
        <v>55</v>
      </c>
      <c r="B19" s="297"/>
      <c r="C19" s="57" t="s">
        <v>146</v>
      </c>
      <c r="D19" s="57">
        <v>0</v>
      </c>
      <c r="E19" s="57">
        <v>0</v>
      </c>
      <c r="F19" s="57">
        <v>0</v>
      </c>
      <c r="G19" s="295" t="s">
        <v>146</v>
      </c>
      <c r="H19" s="295"/>
      <c r="I19" s="295"/>
      <c r="J19" s="295"/>
      <c r="K19" s="295"/>
    </row>
    <row r="20" spans="1:11" x14ac:dyDescent="0.25">
      <c r="A20" s="61"/>
      <c r="B20" s="61"/>
      <c r="C20" s="61"/>
      <c r="D20" s="61"/>
      <c r="E20" s="61"/>
      <c r="F20" s="61"/>
      <c r="G20" s="61"/>
      <c r="H20" s="61"/>
      <c r="I20" s="61"/>
      <c r="J20" s="61"/>
      <c r="K20" s="61"/>
    </row>
    <row r="21" spans="1:11" ht="15.75" x14ac:dyDescent="0.25">
      <c r="A21" s="56"/>
      <c r="B21" s="62" t="s">
        <v>151</v>
      </c>
      <c r="C21" s="62"/>
      <c r="D21" s="56"/>
      <c r="E21" s="56"/>
      <c r="F21" s="56"/>
      <c r="G21" s="63"/>
      <c r="H21" s="63"/>
      <c r="I21" s="63"/>
      <c r="J21" s="63"/>
      <c r="K21" s="63"/>
    </row>
    <row r="22" spans="1:11" ht="31.5" x14ac:dyDescent="0.25">
      <c r="A22" s="57" t="s">
        <v>40</v>
      </c>
      <c r="B22" s="57" t="s">
        <v>152</v>
      </c>
      <c r="C22" s="57" t="s">
        <v>134</v>
      </c>
      <c r="D22" s="57" t="s">
        <v>153</v>
      </c>
      <c r="E22" s="57" t="s">
        <v>154</v>
      </c>
      <c r="F22" s="57" t="s">
        <v>155</v>
      </c>
      <c r="G22" s="297" t="s">
        <v>156</v>
      </c>
      <c r="H22" s="297"/>
      <c r="I22" s="297"/>
      <c r="J22" s="297"/>
      <c r="K22" s="297"/>
    </row>
    <row r="23" spans="1:11" ht="25.5" customHeight="1" x14ac:dyDescent="0.25">
      <c r="A23" s="58">
        <v>1</v>
      </c>
      <c r="B23" s="64" t="s">
        <v>157</v>
      </c>
      <c r="C23" s="64">
        <v>207215726</v>
      </c>
      <c r="D23" s="65">
        <v>365</v>
      </c>
      <c r="E23" s="64">
        <v>21.1</v>
      </c>
      <c r="F23" s="66">
        <v>5000000</v>
      </c>
      <c r="G23" s="318" t="s">
        <v>232</v>
      </c>
      <c r="H23" s="319"/>
      <c r="I23" s="319"/>
      <c r="J23" s="319"/>
      <c r="K23" s="320"/>
    </row>
    <row r="24" spans="1:11" ht="15.75" x14ac:dyDescent="0.25">
      <c r="A24" s="295" t="s">
        <v>55</v>
      </c>
      <c r="B24" s="295"/>
      <c r="C24" s="59"/>
      <c r="D24" s="58"/>
      <c r="E24" s="58"/>
      <c r="F24" s="67">
        <f>+F23</f>
        <v>5000000</v>
      </c>
      <c r="G24" s="295" t="s">
        <v>146</v>
      </c>
      <c r="H24" s="295"/>
      <c r="I24" s="295"/>
      <c r="J24" s="295"/>
      <c r="K24" s="295"/>
    </row>
    <row r="25" spans="1:11" x14ac:dyDescent="0.25">
      <c r="A25" s="16"/>
      <c r="B25" s="16"/>
      <c r="C25" s="16"/>
      <c r="D25" s="16"/>
      <c r="E25" s="16"/>
      <c r="F25" s="16"/>
      <c r="G25" s="16"/>
      <c r="H25" s="16"/>
      <c r="I25" s="53"/>
      <c r="J25" s="53"/>
      <c r="K25" s="53"/>
    </row>
    <row r="26" spans="1:11" x14ac:dyDescent="0.25">
      <c r="A26" s="16"/>
      <c r="B26" s="16"/>
      <c r="C26" s="16"/>
      <c r="D26" s="16"/>
      <c r="E26" s="16"/>
      <c r="F26" s="16"/>
      <c r="G26" s="16"/>
      <c r="H26" s="16"/>
      <c r="I26" s="53"/>
      <c r="J26" s="53"/>
      <c r="K26" s="53"/>
    </row>
    <row r="27" spans="1:11" ht="60.75" customHeight="1" x14ac:dyDescent="0.25">
      <c r="A27" s="281" t="s">
        <v>233</v>
      </c>
      <c r="B27" s="282"/>
      <c r="C27" s="282"/>
      <c r="D27" s="282"/>
      <c r="E27" s="282"/>
      <c r="F27" s="282"/>
      <c r="G27" s="282"/>
      <c r="H27" s="282"/>
      <c r="I27" s="282"/>
      <c r="J27" s="282"/>
      <c r="K27" s="282"/>
    </row>
    <row r="28" spans="1:11" ht="15.75" x14ac:dyDescent="0.25">
      <c r="A28" s="274" t="s">
        <v>131</v>
      </c>
      <c r="B28" s="274"/>
      <c r="C28" s="274"/>
      <c r="D28" s="274"/>
      <c r="E28" s="274"/>
      <c r="F28" s="274"/>
      <c r="G28" s="274"/>
      <c r="H28" s="274"/>
      <c r="I28" s="274"/>
      <c r="J28" s="274"/>
      <c r="K28" s="274"/>
    </row>
    <row r="29" spans="1:11" ht="15.75" x14ac:dyDescent="0.25">
      <c r="A29" s="68"/>
      <c r="B29" s="289" t="s">
        <v>132</v>
      </c>
      <c r="C29" s="289"/>
      <c r="D29" s="289"/>
      <c r="E29" s="68"/>
      <c r="F29" s="68"/>
      <c r="G29" s="68"/>
      <c r="H29" s="68"/>
      <c r="I29" s="68"/>
      <c r="J29" s="68"/>
      <c r="K29" s="68"/>
    </row>
    <row r="30" spans="1:11" ht="31.5" x14ac:dyDescent="0.25">
      <c r="A30" s="287" t="s">
        <v>40</v>
      </c>
      <c r="B30" s="287" t="s">
        <v>133</v>
      </c>
      <c r="C30" s="287" t="s">
        <v>134</v>
      </c>
      <c r="D30" s="290" t="s">
        <v>135</v>
      </c>
      <c r="E30" s="287" t="s">
        <v>136</v>
      </c>
      <c r="F30" s="54" t="s">
        <v>137</v>
      </c>
      <c r="G30" s="287" t="s">
        <v>138</v>
      </c>
      <c r="H30" s="287"/>
      <c r="I30" s="287" t="s">
        <v>139</v>
      </c>
      <c r="J30" s="287"/>
      <c r="K30" s="287"/>
    </row>
    <row r="31" spans="1:11" ht="47.25" x14ac:dyDescent="0.25">
      <c r="A31" s="287"/>
      <c r="B31" s="287"/>
      <c r="C31" s="287"/>
      <c r="D31" s="291"/>
      <c r="E31" s="287"/>
      <c r="F31" s="54" t="s">
        <v>140</v>
      </c>
      <c r="G31" s="54" t="s">
        <v>141</v>
      </c>
      <c r="H31" s="54" t="s">
        <v>142</v>
      </c>
      <c r="I31" s="54" t="s">
        <v>143</v>
      </c>
      <c r="J31" s="54" t="s">
        <v>144</v>
      </c>
      <c r="K31" s="54" t="s">
        <v>145</v>
      </c>
    </row>
    <row r="32" spans="1:11" ht="15.75" x14ac:dyDescent="0.25">
      <c r="A32" s="69" t="s">
        <v>50</v>
      </c>
      <c r="B32" s="55"/>
      <c r="C32" s="55"/>
      <c r="D32" s="55"/>
      <c r="E32" s="55"/>
      <c r="F32" s="55"/>
      <c r="G32" s="55"/>
      <c r="H32" s="55"/>
      <c r="I32" s="55"/>
      <c r="J32" s="55"/>
      <c r="K32" s="70"/>
    </row>
    <row r="33" spans="1:11" ht="15.75" x14ac:dyDescent="0.25">
      <c r="A33" s="69" t="s">
        <v>52</v>
      </c>
      <c r="B33" s="55"/>
      <c r="C33" s="55"/>
      <c r="D33" s="55"/>
      <c r="E33" s="55"/>
      <c r="F33" s="55"/>
      <c r="G33" s="55"/>
      <c r="H33" s="55"/>
      <c r="I33" s="55"/>
      <c r="J33" s="55"/>
      <c r="K33" s="70"/>
    </row>
    <row r="34" spans="1:11" ht="15.75" x14ac:dyDescent="0.25">
      <c r="A34" s="69" t="s">
        <v>53</v>
      </c>
      <c r="B34" s="55"/>
      <c r="C34" s="55"/>
      <c r="D34" s="55"/>
      <c r="E34" s="55"/>
      <c r="F34" s="55"/>
      <c r="G34" s="55"/>
      <c r="H34" s="55"/>
      <c r="I34" s="55"/>
      <c r="J34" s="55"/>
      <c r="K34" s="70"/>
    </row>
    <row r="35" spans="1:11" ht="15.75" x14ac:dyDescent="0.25">
      <c r="A35" s="287" t="s">
        <v>55</v>
      </c>
      <c r="B35" s="287"/>
      <c r="C35" s="54" t="s">
        <v>146</v>
      </c>
      <c r="D35" s="54">
        <v>0</v>
      </c>
      <c r="E35" s="54">
        <v>0</v>
      </c>
      <c r="F35" s="54">
        <v>0</v>
      </c>
      <c r="G35" s="54">
        <v>0</v>
      </c>
      <c r="H35" s="54">
        <v>0</v>
      </c>
      <c r="I35" s="54">
        <v>0</v>
      </c>
      <c r="J35" s="54">
        <v>0</v>
      </c>
      <c r="K35" s="54">
        <v>0</v>
      </c>
    </row>
    <row r="36" spans="1:11" x14ac:dyDescent="0.25">
      <c r="A36" s="71"/>
      <c r="B36" s="71"/>
      <c r="C36" s="71"/>
      <c r="D36" s="71"/>
      <c r="E36" s="71"/>
      <c r="F36" s="71"/>
      <c r="G36" s="71"/>
      <c r="H36" s="71"/>
      <c r="I36" s="71"/>
      <c r="J36" s="71"/>
      <c r="K36" s="71"/>
    </row>
    <row r="37" spans="1:11" ht="15.75" x14ac:dyDescent="0.25">
      <c r="A37" s="68"/>
      <c r="B37" s="72" t="s">
        <v>147</v>
      </c>
      <c r="C37" s="72"/>
      <c r="D37" s="68"/>
      <c r="E37" s="68"/>
      <c r="F37" s="68"/>
      <c r="G37" s="73"/>
      <c r="H37" s="73"/>
      <c r="I37" s="73"/>
      <c r="J37" s="73"/>
      <c r="K37" s="73"/>
    </row>
    <row r="38" spans="1:11" ht="47.25" x14ac:dyDescent="0.25">
      <c r="A38" s="54" t="s">
        <v>40</v>
      </c>
      <c r="B38" s="54" t="s">
        <v>148</v>
      </c>
      <c r="C38" s="54" t="s">
        <v>134</v>
      </c>
      <c r="D38" s="54" t="s">
        <v>135</v>
      </c>
      <c r="E38" s="54" t="s">
        <v>136</v>
      </c>
      <c r="F38" s="54" t="s">
        <v>149</v>
      </c>
      <c r="G38" s="287" t="s">
        <v>150</v>
      </c>
      <c r="H38" s="287"/>
      <c r="I38" s="287"/>
      <c r="J38" s="287"/>
      <c r="K38" s="287"/>
    </row>
    <row r="39" spans="1:11" ht="15.75" x14ac:dyDescent="0.25">
      <c r="A39" s="69" t="s">
        <v>50</v>
      </c>
      <c r="B39" s="55"/>
      <c r="C39" s="55"/>
      <c r="D39" s="55"/>
      <c r="E39" s="55"/>
      <c r="F39" s="55"/>
      <c r="G39" s="286"/>
      <c r="H39" s="286"/>
      <c r="I39" s="286"/>
      <c r="J39" s="286"/>
      <c r="K39" s="286"/>
    </row>
    <row r="40" spans="1:11" ht="15.75" x14ac:dyDescent="0.25">
      <c r="A40" s="69" t="s">
        <v>52</v>
      </c>
      <c r="B40" s="55"/>
      <c r="C40" s="55"/>
      <c r="D40" s="55"/>
      <c r="E40" s="55"/>
      <c r="F40" s="55"/>
      <c r="G40" s="286"/>
      <c r="H40" s="286"/>
      <c r="I40" s="286"/>
      <c r="J40" s="286"/>
      <c r="K40" s="286"/>
    </row>
    <row r="41" spans="1:11" ht="15.75" x14ac:dyDescent="0.25">
      <c r="A41" s="69" t="s">
        <v>53</v>
      </c>
      <c r="B41" s="55"/>
      <c r="C41" s="55"/>
      <c r="D41" s="55"/>
      <c r="E41" s="55"/>
      <c r="F41" s="55"/>
      <c r="G41" s="286"/>
      <c r="H41" s="286"/>
      <c r="I41" s="286"/>
      <c r="J41" s="286"/>
      <c r="K41" s="286"/>
    </row>
    <row r="42" spans="1:11" ht="15.75" x14ac:dyDescent="0.25">
      <c r="A42" s="287" t="s">
        <v>55</v>
      </c>
      <c r="B42" s="287"/>
      <c r="C42" s="54" t="s">
        <v>146</v>
      </c>
      <c r="D42" s="54">
        <v>0</v>
      </c>
      <c r="E42" s="54">
        <v>0</v>
      </c>
      <c r="F42" s="54">
        <v>0</v>
      </c>
      <c r="G42" s="285" t="s">
        <v>146</v>
      </c>
      <c r="H42" s="285"/>
      <c r="I42" s="285"/>
      <c r="J42" s="285"/>
      <c r="K42" s="285"/>
    </row>
    <row r="43" spans="1:11" x14ac:dyDescent="0.25">
      <c r="A43" s="71"/>
      <c r="B43" s="71"/>
      <c r="C43" s="71"/>
      <c r="D43" s="71"/>
      <c r="E43" s="71"/>
      <c r="F43" s="71"/>
      <c r="G43" s="71"/>
      <c r="H43" s="71"/>
      <c r="I43" s="71"/>
      <c r="J43" s="71"/>
      <c r="K43" s="71"/>
    </row>
    <row r="44" spans="1:11" ht="15.75" x14ac:dyDescent="0.25">
      <c r="A44" s="68"/>
      <c r="B44" s="72" t="s">
        <v>151</v>
      </c>
      <c r="C44" s="72"/>
      <c r="D44" s="68"/>
      <c r="E44" s="68"/>
      <c r="F44" s="68"/>
      <c r="G44" s="73"/>
      <c r="H44" s="73"/>
      <c r="I44" s="73"/>
      <c r="J44" s="73"/>
      <c r="K44" s="73"/>
    </row>
    <row r="45" spans="1:11" ht="31.5" x14ac:dyDescent="0.25">
      <c r="A45" s="54" t="s">
        <v>40</v>
      </c>
      <c r="B45" s="54" t="s">
        <v>152</v>
      </c>
      <c r="C45" s="54" t="s">
        <v>134</v>
      </c>
      <c r="D45" s="54" t="s">
        <v>153</v>
      </c>
      <c r="E45" s="54" t="s">
        <v>154</v>
      </c>
      <c r="F45" s="54" t="s">
        <v>155</v>
      </c>
      <c r="G45" s="287" t="s">
        <v>156</v>
      </c>
      <c r="H45" s="287"/>
      <c r="I45" s="287"/>
      <c r="J45" s="287"/>
      <c r="K45" s="287"/>
    </row>
    <row r="46" spans="1:11" ht="25.5" x14ac:dyDescent="0.25">
      <c r="A46" s="69">
        <v>1</v>
      </c>
      <c r="B46" s="74" t="s">
        <v>158</v>
      </c>
      <c r="C46" s="74" t="s">
        <v>159</v>
      </c>
      <c r="D46" s="74">
        <v>365</v>
      </c>
      <c r="E46" s="74">
        <v>16.5</v>
      </c>
      <c r="F46" s="66">
        <v>200000</v>
      </c>
      <c r="G46" s="288" t="s">
        <v>160</v>
      </c>
      <c r="H46" s="288"/>
      <c r="I46" s="288"/>
      <c r="J46" s="288"/>
      <c r="K46" s="288"/>
    </row>
    <row r="47" spans="1:11" ht="15.75" customHeight="1" x14ac:dyDescent="0.25">
      <c r="A47" s="69">
        <v>2</v>
      </c>
      <c r="B47" s="74" t="s">
        <v>161</v>
      </c>
      <c r="C47" s="74">
        <v>207243390</v>
      </c>
      <c r="D47" s="74">
        <v>365</v>
      </c>
      <c r="E47" s="74">
        <v>15</v>
      </c>
      <c r="F47" s="66">
        <v>200000</v>
      </c>
      <c r="G47" s="288" t="s">
        <v>162</v>
      </c>
      <c r="H47" s="288"/>
      <c r="I47" s="288"/>
      <c r="J47" s="288"/>
      <c r="K47" s="288"/>
    </row>
    <row r="48" spans="1:11" ht="15.75" x14ac:dyDescent="0.25">
      <c r="A48" s="285" t="s">
        <v>55</v>
      </c>
      <c r="B48" s="285"/>
      <c r="C48" s="55"/>
      <c r="D48" s="69"/>
      <c r="E48" s="69"/>
      <c r="F48" s="67">
        <f>F47+F46</f>
        <v>400000</v>
      </c>
      <c r="G48" s="285" t="s">
        <v>146</v>
      </c>
      <c r="H48" s="285"/>
      <c r="I48" s="285"/>
      <c r="J48" s="285"/>
      <c r="K48" s="285"/>
    </row>
    <row r="49" spans="1:11" x14ac:dyDescent="0.25">
      <c r="A49" s="16"/>
      <c r="B49" s="16"/>
      <c r="C49" s="16"/>
      <c r="D49" s="16"/>
      <c r="E49" s="16"/>
      <c r="F49" s="16"/>
      <c r="G49" s="16"/>
      <c r="H49" s="16"/>
      <c r="I49" s="53"/>
      <c r="J49" s="53"/>
      <c r="K49" s="53"/>
    </row>
    <row r="50" spans="1:11" x14ac:dyDescent="0.25">
      <c r="A50" s="16"/>
      <c r="B50" s="16"/>
      <c r="C50" s="16"/>
      <c r="D50" s="16"/>
      <c r="E50" s="16"/>
      <c r="F50" s="16"/>
      <c r="G50" s="16"/>
      <c r="H50" s="16"/>
      <c r="I50" s="53"/>
      <c r="J50" s="53"/>
      <c r="K50" s="53"/>
    </row>
    <row r="51" spans="1:11" ht="60.75" customHeight="1" x14ac:dyDescent="0.25">
      <c r="A51" s="299" t="s">
        <v>234</v>
      </c>
      <c r="B51" s="300"/>
      <c r="C51" s="300"/>
      <c r="D51" s="300"/>
      <c r="E51" s="300"/>
      <c r="F51" s="300"/>
      <c r="G51" s="300"/>
      <c r="H51" s="300"/>
      <c r="I51" s="300"/>
      <c r="J51" s="300"/>
      <c r="K51" s="300"/>
    </row>
    <row r="52" spans="1:11" ht="15.75" x14ac:dyDescent="0.25">
      <c r="A52" s="301" t="s">
        <v>131</v>
      </c>
      <c r="B52" s="301"/>
      <c r="C52" s="301"/>
      <c r="D52" s="301"/>
      <c r="E52" s="301"/>
      <c r="F52" s="301"/>
      <c r="G52" s="301"/>
      <c r="H52" s="301"/>
      <c r="I52" s="301"/>
      <c r="J52" s="301"/>
      <c r="K52" s="301"/>
    </row>
    <row r="53" spans="1:11" ht="15.75" x14ac:dyDescent="0.25">
      <c r="A53" s="56"/>
      <c r="B53" s="302" t="s">
        <v>132</v>
      </c>
      <c r="C53" s="302"/>
      <c r="D53" s="302"/>
      <c r="E53" s="56"/>
      <c r="F53" s="56"/>
      <c r="G53" s="56"/>
      <c r="H53" s="56"/>
      <c r="I53" s="56"/>
      <c r="J53" s="56"/>
      <c r="K53" s="56"/>
    </row>
    <row r="54" spans="1:11" ht="31.5" x14ac:dyDescent="0.25">
      <c r="A54" s="297" t="s">
        <v>40</v>
      </c>
      <c r="B54" s="297" t="s">
        <v>133</v>
      </c>
      <c r="C54" s="297" t="s">
        <v>134</v>
      </c>
      <c r="D54" s="303" t="s">
        <v>135</v>
      </c>
      <c r="E54" s="297" t="s">
        <v>136</v>
      </c>
      <c r="F54" s="57" t="s">
        <v>137</v>
      </c>
      <c r="G54" s="297" t="s">
        <v>138</v>
      </c>
      <c r="H54" s="297"/>
      <c r="I54" s="297" t="s">
        <v>139</v>
      </c>
      <c r="J54" s="297"/>
      <c r="K54" s="297"/>
    </row>
    <row r="55" spans="1:11" ht="47.25" x14ac:dyDescent="0.25">
      <c r="A55" s="297"/>
      <c r="B55" s="297"/>
      <c r="C55" s="297"/>
      <c r="D55" s="304"/>
      <c r="E55" s="297"/>
      <c r="F55" s="57" t="s">
        <v>140</v>
      </c>
      <c r="G55" s="57" t="s">
        <v>141</v>
      </c>
      <c r="H55" s="57" t="s">
        <v>142</v>
      </c>
      <c r="I55" s="57" t="s">
        <v>143</v>
      </c>
      <c r="J55" s="57" t="s">
        <v>144</v>
      </c>
      <c r="K55" s="57" t="s">
        <v>145</v>
      </c>
    </row>
    <row r="56" spans="1:11" ht="15.75" x14ac:dyDescent="0.25">
      <c r="A56" s="58" t="s">
        <v>50</v>
      </c>
      <c r="B56" s="59"/>
      <c r="C56" s="59"/>
      <c r="D56" s="59"/>
      <c r="E56" s="59"/>
      <c r="F56" s="59"/>
      <c r="G56" s="59"/>
      <c r="H56" s="59"/>
      <c r="I56" s="59"/>
      <c r="J56" s="59"/>
      <c r="K56" s="60"/>
    </row>
    <row r="57" spans="1:11" ht="15.75" x14ac:dyDescent="0.25">
      <c r="A57" s="58" t="s">
        <v>52</v>
      </c>
      <c r="B57" s="59"/>
      <c r="C57" s="59"/>
      <c r="D57" s="59"/>
      <c r="E57" s="59"/>
      <c r="F57" s="59"/>
      <c r="G57" s="59"/>
      <c r="H57" s="59"/>
      <c r="I57" s="59"/>
      <c r="J57" s="59"/>
      <c r="K57" s="60"/>
    </row>
    <row r="58" spans="1:11" ht="15.75" x14ac:dyDescent="0.25">
      <c r="A58" s="58" t="s">
        <v>53</v>
      </c>
      <c r="B58" s="59"/>
      <c r="C58" s="59"/>
      <c r="D58" s="59"/>
      <c r="E58" s="59"/>
      <c r="F58" s="59"/>
      <c r="G58" s="59"/>
      <c r="H58" s="59"/>
      <c r="I58" s="59"/>
      <c r="J58" s="59"/>
      <c r="K58" s="60"/>
    </row>
    <row r="59" spans="1:11" ht="15.75" x14ac:dyDescent="0.25">
      <c r="A59" s="297" t="s">
        <v>55</v>
      </c>
      <c r="B59" s="297"/>
      <c r="C59" s="57" t="s">
        <v>146</v>
      </c>
      <c r="D59" s="57">
        <v>0</v>
      </c>
      <c r="E59" s="57">
        <v>0</v>
      </c>
      <c r="F59" s="57">
        <v>0</v>
      </c>
      <c r="G59" s="57">
        <v>0</v>
      </c>
      <c r="H59" s="57">
        <v>0</v>
      </c>
      <c r="I59" s="57">
        <v>0</v>
      </c>
      <c r="J59" s="57">
        <v>0</v>
      </c>
      <c r="K59" s="57">
        <v>0</v>
      </c>
    </row>
    <row r="60" spans="1:11" x14ac:dyDescent="0.25">
      <c r="A60" s="61"/>
      <c r="B60" s="61"/>
      <c r="C60" s="61"/>
      <c r="D60" s="61"/>
      <c r="E60" s="61"/>
      <c r="F60" s="61"/>
      <c r="G60" s="61"/>
      <c r="H60" s="61"/>
      <c r="I60" s="61"/>
      <c r="J60" s="61"/>
      <c r="K60" s="61"/>
    </row>
    <row r="61" spans="1:11" ht="15.75" x14ac:dyDescent="0.25">
      <c r="A61" s="56"/>
      <c r="B61" s="62" t="s">
        <v>147</v>
      </c>
      <c r="C61" s="62"/>
      <c r="D61" s="56"/>
      <c r="E61" s="56"/>
      <c r="F61" s="56"/>
      <c r="G61" s="63"/>
      <c r="H61" s="63"/>
      <c r="I61" s="63"/>
      <c r="J61" s="63"/>
      <c r="K61" s="63"/>
    </row>
    <row r="62" spans="1:11" ht="47.25" x14ac:dyDescent="0.25">
      <c r="A62" s="57" t="s">
        <v>40</v>
      </c>
      <c r="B62" s="57" t="s">
        <v>148</v>
      </c>
      <c r="C62" s="57" t="s">
        <v>134</v>
      </c>
      <c r="D62" s="57" t="s">
        <v>135</v>
      </c>
      <c r="E62" s="57" t="s">
        <v>136</v>
      </c>
      <c r="F62" s="57" t="s">
        <v>149</v>
      </c>
      <c r="G62" s="297" t="s">
        <v>150</v>
      </c>
      <c r="H62" s="297"/>
      <c r="I62" s="297"/>
      <c r="J62" s="297"/>
      <c r="K62" s="297"/>
    </row>
    <row r="63" spans="1:11" ht="15.75" x14ac:dyDescent="0.25">
      <c r="A63" s="58" t="s">
        <v>50</v>
      </c>
      <c r="B63" s="59"/>
      <c r="C63" s="59"/>
      <c r="D63" s="59"/>
      <c r="E63" s="59"/>
      <c r="F63" s="59"/>
      <c r="G63" s="298"/>
      <c r="H63" s="298"/>
      <c r="I63" s="298"/>
      <c r="J63" s="298"/>
      <c r="K63" s="298"/>
    </row>
    <row r="64" spans="1:11" ht="15.75" x14ac:dyDescent="0.25">
      <c r="A64" s="58" t="s">
        <v>52</v>
      </c>
      <c r="B64" s="59"/>
      <c r="C64" s="59"/>
      <c r="D64" s="59"/>
      <c r="E64" s="59"/>
      <c r="F64" s="59"/>
      <c r="G64" s="298"/>
      <c r="H64" s="298"/>
      <c r="I64" s="298"/>
      <c r="J64" s="298"/>
      <c r="K64" s="298"/>
    </row>
    <row r="65" spans="1:11" ht="15.75" x14ac:dyDescent="0.25">
      <c r="A65" s="58" t="s">
        <v>53</v>
      </c>
      <c r="B65" s="59"/>
      <c r="C65" s="59"/>
      <c r="D65" s="59"/>
      <c r="E65" s="59"/>
      <c r="F65" s="59"/>
      <c r="G65" s="298"/>
      <c r="H65" s="298"/>
      <c r="I65" s="298"/>
      <c r="J65" s="298"/>
      <c r="K65" s="298"/>
    </row>
    <row r="66" spans="1:11" ht="15.75" x14ac:dyDescent="0.25">
      <c r="A66" s="297" t="s">
        <v>55</v>
      </c>
      <c r="B66" s="297"/>
      <c r="C66" s="57" t="s">
        <v>146</v>
      </c>
      <c r="D66" s="57">
        <v>0</v>
      </c>
      <c r="E66" s="57">
        <v>0</v>
      </c>
      <c r="F66" s="57">
        <v>0</v>
      </c>
      <c r="G66" s="295" t="s">
        <v>146</v>
      </c>
      <c r="H66" s="295"/>
      <c r="I66" s="295"/>
      <c r="J66" s="295"/>
      <c r="K66" s="295"/>
    </row>
    <row r="67" spans="1:11" x14ac:dyDescent="0.25">
      <c r="A67" s="61"/>
      <c r="B67" s="61"/>
      <c r="C67" s="61"/>
      <c r="D67" s="61"/>
      <c r="E67" s="61"/>
      <c r="F67" s="61"/>
      <c r="G67" s="61"/>
      <c r="H67" s="61"/>
      <c r="I67" s="61"/>
      <c r="J67" s="61"/>
      <c r="K67" s="61"/>
    </row>
    <row r="68" spans="1:11" ht="15.75" x14ac:dyDescent="0.25">
      <c r="A68" s="56"/>
      <c r="B68" s="62" t="s">
        <v>151</v>
      </c>
      <c r="C68" s="62"/>
      <c r="D68" s="56"/>
      <c r="E68" s="56"/>
      <c r="F68" s="56"/>
      <c r="G68" s="63"/>
      <c r="H68" s="63"/>
      <c r="I68" s="63"/>
      <c r="J68" s="63"/>
      <c r="K68" s="63"/>
    </row>
    <row r="69" spans="1:11" ht="31.5" x14ac:dyDescent="0.25">
      <c r="A69" s="58" t="s">
        <v>40</v>
      </c>
      <c r="B69" s="58" t="s">
        <v>152</v>
      </c>
      <c r="C69" s="58" t="s">
        <v>134</v>
      </c>
      <c r="D69" s="58" t="s">
        <v>153</v>
      </c>
      <c r="E69" s="58" t="s">
        <v>154</v>
      </c>
      <c r="F69" s="58" t="s">
        <v>155</v>
      </c>
      <c r="G69" s="295" t="s">
        <v>156</v>
      </c>
      <c r="H69" s="295"/>
      <c r="I69" s="295"/>
      <c r="J69" s="295"/>
      <c r="K69" s="295"/>
    </row>
    <row r="70" spans="1:11" ht="15.75" x14ac:dyDescent="0.25">
      <c r="A70" s="58">
        <v>1</v>
      </c>
      <c r="B70" s="64"/>
      <c r="C70" s="64"/>
      <c r="D70" s="64"/>
      <c r="E70" s="64"/>
      <c r="F70" s="75"/>
      <c r="G70" s="296"/>
      <c r="H70" s="296"/>
      <c r="I70" s="296"/>
      <c r="J70" s="296"/>
      <c r="K70" s="296"/>
    </row>
    <row r="71" spans="1:11" ht="15.75" x14ac:dyDescent="0.25">
      <c r="A71" s="58">
        <v>2</v>
      </c>
      <c r="B71" s="64"/>
      <c r="C71" s="64"/>
      <c r="D71" s="64"/>
      <c r="E71" s="64"/>
      <c r="F71" s="75"/>
      <c r="G71" s="296"/>
      <c r="H71" s="296"/>
      <c r="I71" s="296"/>
      <c r="J71" s="296"/>
      <c r="K71" s="296"/>
    </row>
    <row r="72" spans="1:11" ht="15.75" x14ac:dyDescent="0.25">
      <c r="A72" s="58">
        <v>3</v>
      </c>
      <c r="B72" s="64"/>
      <c r="C72" s="64"/>
      <c r="D72" s="64"/>
      <c r="E72" s="64"/>
      <c r="F72" s="75"/>
      <c r="G72" s="318"/>
      <c r="H72" s="319"/>
      <c r="I72" s="319"/>
      <c r="J72" s="319"/>
      <c r="K72" s="320"/>
    </row>
    <row r="73" spans="1:11" ht="15.75" x14ac:dyDescent="0.25">
      <c r="A73" s="295" t="s">
        <v>55</v>
      </c>
      <c r="B73" s="295"/>
      <c r="C73" s="59"/>
      <c r="D73" s="58"/>
      <c r="E73" s="58"/>
      <c r="F73" s="75"/>
      <c r="G73" s="295" t="s">
        <v>146</v>
      </c>
      <c r="H73" s="295"/>
      <c r="I73" s="295"/>
      <c r="J73" s="295"/>
      <c r="K73" s="295"/>
    </row>
    <row r="74" spans="1:11" x14ac:dyDescent="0.25">
      <c r="A74" s="16"/>
      <c r="B74" s="16"/>
      <c r="C74" s="16"/>
      <c r="D74" s="16"/>
      <c r="E74" s="16"/>
      <c r="F74" s="16"/>
      <c r="G74" s="16"/>
      <c r="H74" s="16"/>
      <c r="I74" s="53"/>
      <c r="J74" s="53"/>
      <c r="K74" s="53"/>
    </row>
    <row r="75" spans="1:11" x14ac:dyDescent="0.25">
      <c r="A75" s="16"/>
      <c r="B75" s="16"/>
      <c r="C75" s="16"/>
      <c r="D75" s="16"/>
      <c r="E75" s="16"/>
      <c r="F75" s="16"/>
      <c r="G75" s="16"/>
      <c r="H75" s="16"/>
      <c r="I75" s="53"/>
      <c r="J75" s="53"/>
      <c r="K75" s="53"/>
    </row>
    <row r="76" spans="1:11" ht="60.75" customHeight="1" x14ac:dyDescent="0.25">
      <c r="A76" s="281" t="s">
        <v>235</v>
      </c>
      <c r="B76" s="282"/>
      <c r="C76" s="282"/>
      <c r="D76" s="282"/>
      <c r="E76" s="282"/>
      <c r="F76" s="282"/>
      <c r="G76" s="282"/>
      <c r="H76" s="282"/>
      <c r="I76" s="282"/>
      <c r="J76" s="282"/>
      <c r="K76" s="282"/>
    </row>
    <row r="77" spans="1:11" ht="15.75" x14ac:dyDescent="0.25">
      <c r="A77" s="274" t="s">
        <v>131</v>
      </c>
      <c r="B77" s="274"/>
      <c r="C77" s="274"/>
      <c r="D77" s="274"/>
      <c r="E77" s="274"/>
      <c r="F77" s="274"/>
      <c r="G77" s="274"/>
      <c r="H77" s="274"/>
      <c r="I77" s="274"/>
      <c r="J77" s="274"/>
      <c r="K77" s="274"/>
    </row>
    <row r="78" spans="1:11" ht="15.75" x14ac:dyDescent="0.25">
      <c r="A78" s="68"/>
      <c r="B78" s="289" t="s">
        <v>132</v>
      </c>
      <c r="C78" s="289"/>
      <c r="D78" s="289"/>
      <c r="E78" s="68"/>
      <c r="F78" s="68"/>
      <c r="G78" s="68"/>
      <c r="H78" s="68"/>
      <c r="I78" s="68"/>
      <c r="J78" s="68"/>
      <c r="K78" s="68"/>
    </row>
    <row r="79" spans="1:11" ht="31.5" x14ac:dyDescent="0.25">
      <c r="A79" s="287" t="s">
        <v>40</v>
      </c>
      <c r="B79" s="287" t="s">
        <v>133</v>
      </c>
      <c r="C79" s="287" t="s">
        <v>134</v>
      </c>
      <c r="D79" s="290" t="s">
        <v>135</v>
      </c>
      <c r="E79" s="287" t="s">
        <v>136</v>
      </c>
      <c r="F79" s="54" t="s">
        <v>137</v>
      </c>
      <c r="G79" s="287" t="s">
        <v>138</v>
      </c>
      <c r="H79" s="287"/>
      <c r="I79" s="287" t="s">
        <v>139</v>
      </c>
      <c r="J79" s="287"/>
      <c r="K79" s="287"/>
    </row>
    <row r="80" spans="1:11" ht="47.25" x14ac:dyDescent="0.25">
      <c r="A80" s="287"/>
      <c r="B80" s="287"/>
      <c r="C80" s="287"/>
      <c r="D80" s="291"/>
      <c r="E80" s="287"/>
      <c r="F80" s="54" t="s">
        <v>140</v>
      </c>
      <c r="G80" s="54" t="s">
        <v>141</v>
      </c>
      <c r="H80" s="54" t="s">
        <v>142</v>
      </c>
      <c r="I80" s="54" t="s">
        <v>143</v>
      </c>
      <c r="J80" s="54" t="s">
        <v>144</v>
      </c>
      <c r="K80" s="54" t="s">
        <v>145</v>
      </c>
    </row>
    <row r="81" spans="1:11" ht="15.75" x14ac:dyDescent="0.25">
      <c r="A81" s="69" t="s">
        <v>50</v>
      </c>
      <c r="B81" s="55"/>
      <c r="C81" s="55"/>
      <c r="D81" s="55">
        <v>0</v>
      </c>
      <c r="E81" s="55"/>
      <c r="F81" s="55"/>
      <c r="G81" s="55"/>
      <c r="H81" s="55"/>
      <c r="I81" s="55"/>
      <c r="J81" s="55"/>
      <c r="K81" s="70"/>
    </row>
    <row r="82" spans="1:11" ht="15.75" x14ac:dyDescent="0.25">
      <c r="A82" s="69" t="s">
        <v>52</v>
      </c>
      <c r="B82" s="55"/>
      <c r="C82" s="55"/>
      <c r="D82" s="55"/>
      <c r="E82" s="55"/>
      <c r="F82" s="55"/>
      <c r="G82" s="55"/>
      <c r="H82" s="55"/>
      <c r="I82" s="55"/>
      <c r="J82" s="55"/>
      <c r="K82" s="70"/>
    </row>
    <row r="83" spans="1:11" ht="15.75" x14ac:dyDescent="0.25">
      <c r="A83" s="69" t="s">
        <v>53</v>
      </c>
      <c r="B83" s="55"/>
      <c r="C83" s="55"/>
      <c r="D83" s="55"/>
      <c r="E83" s="55"/>
      <c r="F83" s="55"/>
      <c r="G83" s="55"/>
      <c r="H83" s="55"/>
      <c r="I83" s="55"/>
      <c r="J83" s="55"/>
      <c r="K83" s="70"/>
    </row>
    <row r="84" spans="1:11" ht="15.75" x14ac:dyDescent="0.25">
      <c r="A84" s="287" t="s">
        <v>55</v>
      </c>
      <c r="B84" s="287"/>
      <c r="C84" s="54" t="s">
        <v>146</v>
      </c>
      <c r="D84" s="54">
        <v>0</v>
      </c>
      <c r="E84" s="54">
        <v>0</v>
      </c>
      <c r="F84" s="54">
        <v>0</v>
      </c>
      <c r="G84" s="54">
        <v>0</v>
      </c>
      <c r="H84" s="54">
        <v>0</v>
      </c>
      <c r="I84" s="54">
        <v>0</v>
      </c>
      <c r="J84" s="54">
        <v>0</v>
      </c>
      <c r="K84" s="54">
        <v>0</v>
      </c>
    </row>
    <row r="85" spans="1:11" x14ac:dyDescent="0.25">
      <c r="A85" s="71"/>
      <c r="B85" s="71"/>
      <c r="C85" s="71"/>
      <c r="D85" s="71"/>
      <c r="E85" s="71"/>
      <c r="F85" s="71"/>
      <c r="G85" s="71"/>
      <c r="H85" s="71"/>
      <c r="I85" s="71"/>
      <c r="J85" s="71"/>
      <c r="K85" s="71"/>
    </row>
    <row r="86" spans="1:11" ht="15.75" x14ac:dyDescent="0.25">
      <c r="A86" s="68"/>
      <c r="B86" s="72" t="s">
        <v>147</v>
      </c>
      <c r="C86" s="72"/>
      <c r="D86" s="68"/>
      <c r="E86" s="68"/>
      <c r="F86" s="68"/>
      <c r="G86" s="73"/>
      <c r="H86" s="73"/>
      <c r="I86" s="73"/>
      <c r="J86" s="73"/>
      <c r="K86" s="73"/>
    </row>
    <row r="87" spans="1:11" ht="47.25" x14ac:dyDescent="0.25">
      <c r="A87" s="54" t="s">
        <v>40</v>
      </c>
      <c r="B87" s="54" t="s">
        <v>148</v>
      </c>
      <c r="C87" s="54" t="s">
        <v>134</v>
      </c>
      <c r="D87" s="54" t="s">
        <v>135</v>
      </c>
      <c r="E87" s="54" t="s">
        <v>136</v>
      </c>
      <c r="F87" s="54" t="s">
        <v>149</v>
      </c>
      <c r="G87" s="287" t="s">
        <v>150</v>
      </c>
      <c r="H87" s="287"/>
      <c r="I87" s="287"/>
      <c r="J87" s="287"/>
      <c r="K87" s="287"/>
    </row>
    <row r="88" spans="1:11" ht="15.75" x14ac:dyDescent="0.25">
      <c r="A88" s="69" t="s">
        <v>50</v>
      </c>
      <c r="B88" s="55"/>
      <c r="C88" s="55"/>
      <c r="D88" s="55"/>
      <c r="E88" s="55"/>
      <c r="F88" s="55"/>
      <c r="G88" s="286"/>
      <c r="H88" s="286"/>
      <c r="I88" s="286"/>
      <c r="J88" s="286"/>
      <c r="K88" s="286"/>
    </row>
    <row r="89" spans="1:11" ht="15.75" x14ac:dyDescent="0.25">
      <c r="A89" s="69" t="s">
        <v>52</v>
      </c>
      <c r="B89" s="55"/>
      <c r="C89" s="55"/>
      <c r="D89" s="55"/>
      <c r="E89" s="55"/>
      <c r="F89" s="55"/>
      <c r="G89" s="286"/>
      <c r="H89" s="286"/>
      <c r="I89" s="286"/>
      <c r="J89" s="286"/>
      <c r="K89" s="286"/>
    </row>
    <row r="90" spans="1:11" ht="15.75" x14ac:dyDescent="0.25">
      <c r="A90" s="69" t="s">
        <v>53</v>
      </c>
      <c r="B90" s="55"/>
      <c r="C90" s="55"/>
      <c r="D90" s="55"/>
      <c r="E90" s="55"/>
      <c r="F90" s="55"/>
      <c r="G90" s="286"/>
      <c r="H90" s="286"/>
      <c r="I90" s="286"/>
      <c r="J90" s="286"/>
      <c r="K90" s="286"/>
    </row>
    <row r="91" spans="1:11" ht="15.75" x14ac:dyDescent="0.25">
      <c r="A91" s="287" t="s">
        <v>55</v>
      </c>
      <c r="B91" s="287"/>
      <c r="C91" s="54" t="s">
        <v>146</v>
      </c>
      <c r="D91" s="54">
        <v>0</v>
      </c>
      <c r="E91" s="54">
        <v>0</v>
      </c>
      <c r="F91" s="54">
        <v>0</v>
      </c>
      <c r="G91" s="285" t="s">
        <v>146</v>
      </c>
      <c r="H91" s="285"/>
      <c r="I91" s="285"/>
      <c r="J91" s="285"/>
      <c r="K91" s="285"/>
    </row>
    <row r="92" spans="1:11" x14ac:dyDescent="0.25">
      <c r="A92" s="71"/>
      <c r="B92" s="71"/>
      <c r="C92" s="71"/>
      <c r="D92" s="71"/>
      <c r="E92" s="71"/>
      <c r="F92" s="71"/>
      <c r="G92" s="71"/>
      <c r="H92" s="71"/>
      <c r="I92" s="71"/>
      <c r="J92" s="71"/>
      <c r="K92" s="71"/>
    </row>
    <row r="93" spans="1:11" ht="15.75" x14ac:dyDescent="0.25">
      <c r="A93" s="68"/>
      <c r="B93" s="72" t="s">
        <v>151</v>
      </c>
      <c r="C93" s="72"/>
      <c r="D93" s="68"/>
      <c r="E93" s="68"/>
      <c r="F93" s="68"/>
      <c r="G93" s="73"/>
      <c r="H93" s="73"/>
      <c r="I93" s="73"/>
      <c r="J93" s="73"/>
      <c r="K93" s="73"/>
    </row>
    <row r="94" spans="1:11" ht="31.5" x14ac:dyDescent="0.25">
      <c r="A94" s="69" t="s">
        <v>40</v>
      </c>
      <c r="B94" s="69" t="s">
        <v>152</v>
      </c>
      <c r="C94" s="69" t="s">
        <v>134</v>
      </c>
      <c r="D94" s="69" t="s">
        <v>153</v>
      </c>
      <c r="E94" s="69" t="s">
        <v>154</v>
      </c>
      <c r="F94" s="69" t="s">
        <v>155</v>
      </c>
      <c r="G94" s="285" t="s">
        <v>156</v>
      </c>
      <c r="H94" s="285"/>
      <c r="I94" s="285"/>
      <c r="J94" s="285"/>
      <c r="K94" s="285"/>
    </row>
    <row r="95" spans="1:11" ht="42" customHeight="1" x14ac:dyDescent="0.25">
      <c r="A95" s="69"/>
      <c r="B95" s="69"/>
      <c r="C95" s="74"/>
      <c r="D95" s="74"/>
      <c r="E95" s="74"/>
      <c r="F95" s="66"/>
      <c r="G95" s="288"/>
      <c r="H95" s="288"/>
      <c r="I95" s="288"/>
      <c r="J95" s="288"/>
      <c r="K95" s="288"/>
    </row>
    <row r="96" spans="1:11" ht="15.75" x14ac:dyDescent="0.25">
      <c r="A96" s="285" t="s">
        <v>55</v>
      </c>
      <c r="B96" s="285"/>
      <c r="C96" s="55"/>
      <c r="D96" s="69"/>
      <c r="E96" s="69"/>
      <c r="F96" s="67">
        <f>+F95</f>
        <v>0</v>
      </c>
      <c r="G96" s="285" t="s">
        <v>146</v>
      </c>
      <c r="H96" s="285"/>
      <c r="I96" s="285"/>
      <c r="J96" s="285"/>
      <c r="K96" s="285"/>
    </row>
    <row r="97" spans="1:11" x14ac:dyDescent="0.25">
      <c r="A97" s="16"/>
      <c r="B97" s="16"/>
      <c r="C97" s="16"/>
      <c r="D97" s="16"/>
      <c r="E97" s="16"/>
      <c r="F97" s="16"/>
      <c r="G97" s="16"/>
      <c r="H97" s="16"/>
      <c r="I97" s="53"/>
      <c r="J97" s="53"/>
      <c r="K97" s="53"/>
    </row>
    <row r="98" spans="1:11" ht="60.75" customHeight="1" x14ac:dyDescent="0.25">
      <c r="A98" s="281" t="s">
        <v>236</v>
      </c>
      <c r="B98" s="282"/>
      <c r="C98" s="282"/>
      <c r="D98" s="282"/>
      <c r="E98" s="282"/>
      <c r="F98" s="282"/>
      <c r="G98" s="282"/>
      <c r="H98" s="282"/>
      <c r="I98" s="282"/>
      <c r="J98" s="282"/>
      <c r="K98" s="282"/>
    </row>
    <row r="99" spans="1:11" ht="15.75" x14ac:dyDescent="0.25">
      <c r="A99" s="274" t="s">
        <v>131</v>
      </c>
      <c r="B99" s="274"/>
      <c r="C99" s="274"/>
      <c r="D99" s="274"/>
      <c r="E99" s="274"/>
      <c r="F99" s="274"/>
      <c r="G99" s="274"/>
      <c r="H99" s="274"/>
      <c r="I99" s="274"/>
      <c r="J99" s="274"/>
      <c r="K99" s="274"/>
    </row>
    <row r="100" spans="1:11" ht="15.75" x14ac:dyDescent="0.25">
      <c r="A100" s="68"/>
      <c r="B100" s="289" t="s">
        <v>132</v>
      </c>
      <c r="C100" s="289"/>
      <c r="D100" s="289"/>
      <c r="E100" s="68"/>
      <c r="F100" s="68"/>
      <c r="G100" s="68"/>
      <c r="H100" s="68"/>
      <c r="I100" s="68"/>
      <c r="J100" s="68"/>
      <c r="K100" s="68"/>
    </row>
    <row r="101" spans="1:11" ht="31.5" x14ac:dyDescent="0.25">
      <c r="A101" s="287" t="s">
        <v>40</v>
      </c>
      <c r="B101" s="287" t="s">
        <v>133</v>
      </c>
      <c r="C101" s="287" t="s">
        <v>134</v>
      </c>
      <c r="D101" s="290" t="s">
        <v>135</v>
      </c>
      <c r="E101" s="287" t="s">
        <v>136</v>
      </c>
      <c r="F101" s="54" t="s">
        <v>137</v>
      </c>
      <c r="G101" s="287" t="s">
        <v>138</v>
      </c>
      <c r="H101" s="287"/>
      <c r="I101" s="287" t="s">
        <v>139</v>
      </c>
      <c r="J101" s="287"/>
      <c r="K101" s="287"/>
    </row>
    <row r="102" spans="1:11" ht="47.25" x14ac:dyDescent="0.25">
      <c r="A102" s="287"/>
      <c r="B102" s="287"/>
      <c r="C102" s="287"/>
      <c r="D102" s="291"/>
      <c r="E102" s="287"/>
      <c r="F102" s="54" t="s">
        <v>140</v>
      </c>
      <c r="G102" s="54" t="s">
        <v>141</v>
      </c>
      <c r="H102" s="54" t="s">
        <v>142</v>
      </c>
      <c r="I102" s="54" t="s">
        <v>143</v>
      </c>
      <c r="J102" s="54" t="s">
        <v>144</v>
      </c>
      <c r="K102" s="54" t="s">
        <v>145</v>
      </c>
    </row>
    <row r="103" spans="1:11" ht="15.75" x14ac:dyDescent="0.25">
      <c r="A103" s="69" t="s">
        <v>50</v>
      </c>
      <c r="B103" s="55"/>
      <c r="C103" s="55"/>
      <c r="D103" s="55">
        <v>0</v>
      </c>
      <c r="E103" s="55"/>
      <c r="F103" s="55"/>
      <c r="G103" s="55"/>
      <c r="H103" s="55"/>
      <c r="I103" s="55"/>
      <c r="J103" s="55"/>
      <c r="K103" s="70"/>
    </row>
    <row r="104" spans="1:11" ht="15.75" x14ac:dyDescent="0.25">
      <c r="A104" s="69" t="s">
        <v>52</v>
      </c>
      <c r="B104" s="55"/>
      <c r="C104" s="55"/>
      <c r="D104" s="55"/>
      <c r="E104" s="55"/>
      <c r="F104" s="55"/>
      <c r="G104" s="55"/>
      <c r="H104" s="55"/>
      <c r="I104" s="55"/>
      <c r="J104" s="55"/>
      <c r="K104" s="70"/>
    </row>
    <row r="105" spans="1:11" ht="15.75" x14ac:dyDescent="0.25">
      <c r="A105" s="69" t="s">
        <v>53</v>
      </c>
      <c r="B105" s="55"/>
      <c r="C105" s="55"/>
      <c r="D105" s="55"/>
      <c r="E105" s="55"/>
      <c r="F105" s="55"/>
      <c r="G105" s="55"/>
      <c r="H105" s="55"/>
      <c r="I105" s="55"/>
      <c r="J105" s="55"/>
      <c r="K105" s="70"/>
    </row>
    <row r="106" spans="1:11" ht="15.75" x14ac:dyDescent="0.25">
      <c r="A106" s="287" t="s">
        <v>55</v>
      </c>
      <c r="B106" s="287"/>
      <c r="C106" s="54" t="s">
        <v>146</v>
      </c>
      <c r="D106" s="54">
        <v>0</v>
      </c>
      <c r="E106" s="54">
        <v>0</v>
      </c>
      <c r="F106" s="54">
        <v>0</v>
      </c>
      <c r="G106" s="54">
        <v>0</v>
      </c>
      <c r="H106" s="54">
        <v>0</v>
      </c>
      <c r="I106" s="54">
        <v>0</v>
      </c>
      <c r="J106" s="54">
        <v>0</v>
      </c>
      <c r="K106" s="54">
        <v>0</v>
      </c>
    </row>
    <row r="107" spans="1:11" x14ac:dyDescent="0.25">
      <c r="A107" s="71"/>
      <c r="B107" s="71"/>
      <c r="C107" s="71"/>
      <c r="D107" s="71"/>
      <c r="E107" s="71"/>
      <c r="F107" s="71"/>
      <c r="G107" s="71"/>
      <c r="H107" s="71"/>
      <c r="I107" s="71"/>
      <c r="J107" s="71"/>
      <c r="K107" s="71"/>
    </row>
    <row r="108" spans="1:11" ht="15.75" x14ac:dyDescent="0.25">
      <c r="A108" s="68"/>
      <c r="B108" s="72" t="s">
        <v>147</v>
      </c>
      <c r="C108" s="72"/>
      <c r="D108" s="68"/>
      <c r="E108" s="68"/>
      <c r="F108" s="68"/>
      <c r="G108" s="73"/>
      <c r="H108" s="73"/>
      <c r="I108" s="73"/>
      <c r="J108" s="73"/>
      <c r="K108" s="73"/>
    </row>
    <row r="109" spans="1:11" ht="47.25" x14ac:dyDescent="0.25">
      <c r="A109" s="54" t="s">
        <v>40</v>
      </c>
      <c r="B109" s="54" t="s">
        <v>148</v>
      </c>
      <c r="C109" s="54" t="s">
        <v>134</v>
      </c>
      <c r="D109" s="54" t="s">
        <v>135</v>
      </c>
      <c r="E109" s="54" t="s">
        <v>136</v>
      </c>
      <c r="F109" s="54" t="s">
        <v>149</v>
      </c>
      <c r="G109" s="287" t="s">
        <v>150</v>
      </c>
      <c r="H109" s="287"/>
      <c r="I109" s="287"/>
      <c r="J109" s="287"/>
      <c r="K109" s="287"/>
    </row>
    <row r="110" spans="1:11" ht="15.75" x14ac:dyDescent="0.25">
      <c r="A110" s="69" t="s">
        <v>50</v>
      </c>
      <c r="B110" s="55"/>
      <c r="C110" s="55"/>
      <c r="D110" s="55"/>
      <c r="E110" s="55"/>
      <c r="F110" s="55"/>
      <c r="G110" s="286"/>
      <c r="H110" s="286"/>
      <c r="I110" s="286"/>
      <c r="J110" s="286"/>
      <c r="K110" s="286"/>
    </row>
    <row r="111" spans="1:11" ht="15.75" x14ac:dyDescent="0.25">
      <c r="A111" s="69" t="s">
        <v>52</v>
      </c>
      <c r="B111" s="55"/>
      <c r="C111" s="55"/>
      <c r="D111" s="55"/>
      <c r="E111" s="55"/>
      <c r="F111" s="55"/>
      <c r="G111" s="286"/>
      <c r="H111" s="286"/>
      <c r="I111" s="286"/>
      <c r="J111" s="286"/>
      <c r="K111" s="286"/>
    </row>
    <row r="112" spans="1:11" ht="15.75" x14ac:dyDescent="0.25">
      <c r="A112" s="69" t="s">
        <v>53</v>
      </c>
      <c r="B112" s="55"/>
      <c r="C112" s="55"/>
      <c r="D112" s="55"/>
      <c r="E112" s="55"/>
      <c r="F112" s="55"/>
      <c r="G112" s="286"/>
      <c r="H112" s="286"/>
      <c r="I112" s="286"/>
      <c r="J112" s="286"/>
      <c r="K112" s="286"/>
    </row>
    <row r="113" spans="1:11" ht="15.75" x14ac:dyDescent="0.25">
      <c r="A113" s="287" t="s">
        <v>55</v>
      </c>
      <c r="B113" s="287"/>
      <c r="C113" s="54" t="s">
        <v>146</v>
      </c>
      <c r="D113" s="54">
        <v>0</v>
      </c>
      <c r="E113" s="54">
        <v>0</v>
      </c>
      <c r="F113" s="54">
        <v>0</v>
      </c>
      <c r="G113" s="285" t="s">
        <v>146</v>
      </c>
      <c r="H113" s="285"/>
      <c r="I113" s="285"/>
      <c r="J113" s="285"/>
      <c r="K113" s="285"/>
    </row>
    <row r="114" spans="1:11" x14ac:dyDescent="0.25">
      <c r="A114" s="71"/>
      <c r="B114" s="71"/>
      <c r="C114" s="71"/>
      <c r="D114" s="71"/>
      <c r="E114" s="71"/>
      <c r="F114" s="71"/>
      <c r="G114" s="71"/>
      <c r="H114" s="71"/>
      <c r="I114" s="71"/>
      <c r="J114" s="71"/>
      <c r="K114" s="71"/>
    </row>
    <row r="115" spans="1:11" ht="15.75" x14ac:dyDescent="0.25">
      <c r="A115" s="68"/>
      <c r="B115" s="72" t="s">
        <v>151</v>
      </c>
      <c r="C115" s="72"/>
      <c r="D115" s="68"/>
      <c r="E115" s="68"/>
      <c r="F115" s="68"/>
      <c r="G115" s="73"/>
      <c r="H115" s="73"/>
      <c r="I115" s="73"/>
      <c r="J115" s="73"/>
      <c r="K115" s="73"/>
    </row>
    <row r="116" spans="1:11" ht="31.5" x14ac:dyDescent="0.25">
      <c r="A116" s="69" t="s">
        <v>40</v>
      </c>
      <c r="B116" s="69" t="s">
        <v>152</v>
      </c>
      <c r="C116" s="69" t="s">
        <v>134</v>
      </c>
      <c r="D116" s="69" t="s">
        <v>153</v>
      </c>
      <c r="E116" s="69" t="s">
        <v>154</v>
      </c>
      <c r="F116" s="69" t="s">
        <v>155</v>
      </c>
      <c r="G116" s="285" t="s">
        <v>156</v>
      </c>
      <c r="H116" s="285"/>
      <c r="I116" s="285"/>
      <c r="J116" s="285"/>
      <c r="K116" s="285"/>
    </row>
    <row r="117" spans="1:11" ht="42" customHeight="1" x14ac:dyDescent="0.25">
      <c r="A117" s="69">
        <v>1</v>
      </c>
      <c r="B117" s="69" t="s">
        <v>163</v>
      </c>
      <c r="C117" s="74">
        <v>200242936</v>
      </c>
      <c r="D117" s="74">
        <v>365</v>
      </c>
      <c r="E117" s="74">
        <v>16.100000000000001</v>
      </c>
      <c r="F117" s="66">
        <v>1000000</v>
      </c>
      <c r="G117" s="288" t="s">
        <v>164</v>
      </c>
      <c r="H117" s="288"/>
      <c r="I117" s="288"/>
      <c r="J117" s="288"/>
      <c r="K117" s="288"/>
    </row>
    <row r="118" spans="1:11" ht="15.75" x14ac:dyDescent="0.25">
      <c r="A118" s="285" t="s">
        <v>55</v>
      </c>
      <c r="B118" s="285"/>
      <c r="C118" s="55"/>
      <c r="D118" s="69"/>
      <c r="E118" s="69"/>
      <c r="F118" s="67">
        <f>+F117</f>
        <v>1000000</v>
      </c>
      <c r="G118" s="285" t="s">
        <v>146</v>
      </c>
      <c r="H118" s="285"/>
      <c r="I118" s="285"/>
      <c r="J118" s="285"/>
      <c r="K118" s="285"/>
    </row>
    <row r="119" spans="1:11" x14ac:dyDescent="0.25">
      <c r="A119" s="16"/>
      <c r="B119" s="16"/>
      <c r="C119" s="16"/>
      <c r="D119" s="16"/>
      <c r="E119" s="16"/>
      <c r="F119" s="16"/>
      <c r="G119" s="16"/>
      <c r="H119" s="16"/>
      <c r="I119" s="53"/>
      <c r="J119" s="53"/>
      <c r="K119" s="53"/>
    </row>
    <row r="120" spans="1:11" ht="60.75" customHeight="1" x14ac:dyDescent="0.25">
      <c r="A120" s="315" t="s">
        <v>237</v>
      </c>
      <c r="B120" s="316"/>
      <c r="C120" s="316"/>
      <c r="D120" s="316"/>
      <c r="E120" s="316"/>
      <c r="F120" s="316"/>
      <c r="G120" s="316"/>
      <c r="H120" s="316"/>
      <c r="I120" s="316"/>
      <c r="J120" s="316"/>
      <c r="K120" s="316"/>
    </row>
    <row r="121" spans="1:11" ht="15.75" x14ac:dyDescent="0.25">
      <c r="A121" s="317" t="s">
        <v>131</v>
      </c>
      <c r="B121" s="317"/>
      <c r="C121" s="317"/>
      <c r="D121" s="317"/>
      <c r="E121" s="317"/>
      <c r="F121" s="317"/>
      <c r="G121" s="317"/>
      <c r="H121" s="317"/>
      <c r="I121" s="317"/>
      <c r="J121" s="317"/>
      <c r="K121" s="317"/>
    </row>
    <row r="122" spans="1:11" ht="15.75" x14ac:dyDescent="0.25">
      <c r="A122" s="68"/>
      <c r="B122" s="289" t="s">
        <v>132</v>
      </c>
      <c r="C122" s="289"/>
      <c r="D122" s="289"/>
      <c r="E122" s="68"/>
      <c r="F122" s="68"/>
      <c r="G122" s="68"/>
      <c r="H122" s="68"/>
      <c r="I122" s="68"/>
      <c r="J122" s="68"/>
      <c r="K122" s="68"/>
    </row>
    <row r="123" spans="1:11" ht="31.5" x14ac:dyDescent="0.25">
      <c r="A123" s="287" t="s">
        <v>40</v>
      </c>
      <c r="B123" s="287" t="s">
        <v>133</v>
      </c>
      <c r="C123" s="287" t="s">
        <v>134</v>
      </c>
      <c r="D123" s="290" t="s">
        <v>135</v>
      </c>
      <c r="E123" s="287" t="s">
        <v>136</v>
      </c>
      <c r="F123" s="54" t="s">
        <v>137</v>
      </c>
      <c r="G123" s="287" t="s">
        <v>138</v>
      </c>
      <c r="H123" s="287"/>
      <c r="I123" s="287" t="s">
        <v>139</v>
      </c>
      <c r="J123" s="287"/>
      <c r="K123" s="287"/>
    </row>
    <row r="124" spans="1:11" ht="47.25" x14ac:dyDescent="0.25">
      <c r="A124" s="287"/>
      <c r="B124" s="287"/>
      <c r="C124" s="287"/>
      <c r="D124" s="291"/>
      <c r="E124" s="287"/>
      <c r="F124" s="54" t="s">
        <v>140</v>
      </c>
      <c r="G124" s="54" t="s">
        <v>141</v>
      </c>
      <c r="H124" s="54" t="s">
        <v>142</v>
      </c>
      <c r="I124" s="54" t="s">
        <v>143</v>
      </c>
      <c r="J124" s="54" t="s">
        <v>144</v>
      </c>
      <c r="K124" s="54" t="s">
        <v>145</v>
      </c>
    </row>
    <row r="125" spans="1:11" ht="15.75" x14ac:dyDescent="0.25">
      <c r="A125" s="69" t="s">
        <v>50</v>
      </c>
      <c r="B125" s="55"/>
      <c r="C125" s="55"/>
      <c r="D125" s="55"/>
      <c r="E125" s="55"/>
      <c r="F125" s="55"/>
      <c r="G125" s="55"/>
      <c r="H125" s="55"/>
      <c r="I125" s="55"/>
      <c r="J125" s="55"/>
      <c r="K125" s="70"/>
    </row>
    <row r="126" spans="1:11" ht="15.75" x14ac:dyDescent="0.25">
      <c r="A126" s="69" t="s">
        <v>52</v>
      </c>
      <c r="B126" s="55"/>
      <c r="C126" s="55"/>
      <c r="D126" s="55"/>
      <c r="E126" s="55"/>
      <c r="F126" s="55"/>
      <c r="G126" s="55"/>
      <c r="H126" s="55"/>
      <c r="I126" s="55"/>
      <c r="J126" s="55"/>
      <c r="K126" s="70"/>
    </row>
    <row r="127" spans="1:11" ht="15.75" x14ac:dyDescent="0.25">
      <c r="A127" s="69" t="s">
        <v>53</v>
      </c>
      <c r="B127" s="55"/>
      <c r="C127" s="55"/>
      <c r="D127" s="55"/>
      <c r="E127" s="55"/>
      <c r="F127" s="55"/>
      <c r="G127" s="55"/>
      <c r="H127" s="55"/>
      <c r="I127" s="55"/>
      <c r="J127" s="55"/>
      <c r="K127" s="70"/>
    </row>
    <row r="128" spans="1:11" ht="15.75" x14ac:dyDescent="0.25">
      <c r="A128" s="287" t="s">
        <v>55</v>
      </c>
      <c r="B128" s="287"/>
      <c r="C128" s="54" t="s">
        <v>146</v>
      </c>
      <c r="D128" s="54">
        <v>0</v>
      </c>
      <c r="E128" s="54">
        <v>0</v>
      </c>
      <c r="F128" s="54">
        <v>0</v>
      </c>
      <c r="G128" s="54">
        <v>0</v>
      </c>
      <c r="H128" s="54">
        <v>0</v>
      </c>
      <c r="I128" s="54">
        <v>0</v>
      </c>
      <c r="J128" s="54">
        <v>0</v>
      </c>
      <c r="K128" s="54">
        <v>0</v>
      </c>
    </row>
    <row r="129" spans="1:11" x14ac:dyDescent="0.25">
      <c r="A129" s="71"/>
      <c r="B129" s="71"/>
      <c r="C129" s="71"/>
      <c r="D129" s="71"/>
      <c r="E129" s="71"/>
      <c r="F129" s="71"/>
      <c r="G129" s="71"/>
      <c r="H129" s="71"/>
      <c r="I129" s="71"/>
      <c r="J129" s="71"/>
      <c r="K129" s="71"/>
    </row>
    <row r="130" spans="1:11" ht="15.75" x14ac:dyDescent="0.25">
      <c r="A130" s="68"/>
      <c r="B130" s="72" t="s">
        <v>147</v>
      </c>
      <c r="C130" s="72"/>
      <c r="D130" s="68"/>
      <c r="E130" s="68"/>
      <c r="F130" s="68"/>
      <c r="G130" s="73"/>
      <c r="H130" s="73"/>
      <c r="I130" s="73"/>
      <c r="J130" s="73"/>
      <c r="K130" s="73"/>
    </row>
    <row r="131" spans="1:11" ht="47.25" x14ac:dyDescent="0.25">
      <c r="A131" s="54" t="s">
        <v>40</v>
      </c>
      <c r="B131" s="54" t="s">
        <v>148</v>
      </c>
      <c r="C131" s="54" t="s">
        <v>134</v>
      </c>
      <c r="D131" s="54" t="s">
        <v>135</v>
      </c>
      <c r="E131" s="54" t="s">
        <v>136</v>
      </c>
      <c r="F131" s="54" t="s">
        <v>149</v>
      </c>
      <c r="G131" s="287" t="s">
        <v>150</v>
      </c>
      <c r="H131" s="287"/>
      <c r="I131" s="287"/>
      <c r="J131" s="287"/>
      <c r="K131" s="287"/>
    </row>
    <row r="132" spans="1:11" ht="15.75" x14ac:dyDescent="0.25">
      <c r="A132" s="69" t="s">
        <v>50</v>
      </c>
      <c r="B132" s="55"/>
      <c r="C132" s="55"/>
      <c r="D132" s="55"/>
      <c r="E132" s="55"/>
      <c r="F132" s="55"/>
      <c r="G132" s="286"/>
      <c r="H132" s="286"/>
      <c r="I132" s="286"/>
      <c r="J132" s="286"/>
      <c r="K132" s="286"/>
    </row>
    <row r="133" spans="1:11" ht="15.75" x14ac:dyDescent="0.25">
      <c r="A133" s="69" t="s">
        <v>52</v>
      </c>
      <c r="B133" s="55"/>
      <c r="C133" s="55"/>
      <c r="D133" s="55"/>
      <c r="E133" s="55"/>
      <c r="F133" s="55"/>
      <c r="G133" s="286"/>
      <c r="H133" s="286"/>
      <c r="I133" s="286"/>
      <c r="J133" s="286"/>
      <c r="K133" s="286"/>
    </row>
    <row r="134" spans="1:11" ht="15.75" x14ac:dyDescent="0.25">
      <c r="A134" s="69" t="s">
        <v>53</v>
      </c>
      <c r="B134" s="55"/>
      <c r="C134" s="55"/>
      <c r="D134" s="55"/>
      <c r="E134" s="55"/>
      <c r="F134" s="55"/>
      <c r="G134" s="286"/>
      <c r="H134" s="286"/>
      <c r="I134" s="286"/>
      <c r="J134" s="286"/>
      <c r="K134" s="286"/>
    </row>
    <row r="135" spans="1:11" ht="15.75" x14ac:dyDescent="0.25">
      <c r="A135" s="287" t="s">
        <v>55</v>
      </c>
      <c r="B135" s="287"/>
      <c r="C135" s="54" t="s">
        <v>146</v>
      </c>
      <c r="D135" s="54">
        <v>0</v>
      </c>
      <c r="E135" s="54">
        <v>0</v>
      </c>
      <c r="F135" s="54">
        <v>0</v>
      </c>
      <c r="G135" s="285" t="s">
        <v>146</v>
      </c>
      <c r="H135" s="285"/>
      <c r="I135" s="285"/>
      <c r="J135" s="285"/>
      <c r="K135" s="285"/>
    </row>
    <row r="136" spans="1:11" x14ac:dyDescent="0.25">
      <c r="A136" s="71"/>
      <c r="B136" s="71"/>
      <c r="C136" s="71"/>
      <c r="D136" s="71"/>
      <c r="E136" s="71"/>
      <c r="F136" s="71"/>
      <c r="G136" s="71"/>
      <c r="H136" s="71"/>
      <c r="I136" s="71"/>
      <c r="J136" s="71"/>
      <c r="K136" s="71"/>
    </row>
    <row r="137" spans="1:11" ht="15.75" x14ac:dyDescent="0.25">
      <c r="A137" s="68"/>
      <c r="B137" s="72" t="s">
        <v>151</v>
      </c>
      <c r="C137" s="72"/>
      <c r="D137" s="68"/>
      <c r="E137" s="68"/>
      <c r="F137" s="68"/>
      <c r="G137" s="73"/>
      <c r="H137" s="73"/>
      <c r="I137" s="73"/>
      <c r="J137" s="73"/>
      <c r="K137" s="73"/>
    </row>
    <row r="138" spans="1:11" ht="31.5" x14ac:dyDescent="0.25">
      <c r="A138" s="69" t="s">
        <v>40</v>
      </c>
      <c r="B138" s="69" t="s">
        <v>152</v>
      </c>
      <c r="C138" s="69" t="s">
        <v>134</v>
      </c>
      <c r="D138" s="69" t="s">
        <v>153</v>
      </c>
      <c r="E138" s="69" t="s">
        <v>154</v>
      </c>
      <c r="F138" s="69" t="s">
        <v>155</v>
      </c>
      <c r="G138" s="285" t="s">
        <v>156</v>
      </c>
      <c r="H138" s="285"/>
      <c r="I138" s="285"/>
      <c r="J138" s="285"/>
      <c r="K138" s="285"/>
    </row>
    <row r="139" spans="1:11" ht="25.5" x14ac:dyDescent="0.25">
      <c r="A139" s="69">
        <v>1</v>
      </c>
      <c r="B139" s="74" t="s">
        <v>165</v>
      </c>
      <c r="C139" s="74" t="s">
        <v>166</v>
      </c>
      <c r="D139" s="74">
        <v>365</v>
      </c>
      <c r="E139" s="74">
        <v>20.2</v>
      </c>
      <c r="F139" s="66">
        <v>430000</v>
      </c>
      <c r="G139" s="288" t="s">
        <v>167</v>
      </c>
      <c r="H139" s="288"/>
      <c r="I139" s="288"/>
      <c r="J139" s="288"/>
      <c r="K139" s="288"/>
    </row>
    <row r="140" spans="1:11" ht="38.25" x14ac:dyDescent="0.25">
      <c r="A140" s="69">
        <v>2</v>
      </c>
      <c r="B140" s="74" t="s">
        <v>168</v>
      </c>
      <c r="C140" s="74" t="s">
        <v>169</v>
      </c>
      <c r="D140" s="74">
        <v>365</v>
      </c>
      <c r="E140" s="74">
        <v>16.100000000000001</v>
      </c>
      <c r="F140" s="66">
        <v>500000</v>
      </c>
      <c r="G140" s="288" t="s">
        <v>170</v>
      </c>
      <c r="H140" s="288"/>
      <c r="I140" s="288"/>
      <c r="J140" s="288"/>
      <c r="K140" s="288"/>
    </row>
    <row r="141" spans="1:11" s="77" customFormat="1" ht="15.75" x14ac:dyDescent="0.25">
      <c r="A141" s="287" t="s">
        <v>55</v>
      </c>
      <c r="B141" s="287"/>
      <c r="C141" s="76"/>
      <c r="D141" s="54"/>
      <c r="E141" s="54"/>
      <c r="F141" s="67">
        <f>+F140+F139</f>
        <v>930000</v>
      </c>
      <c r="G141" s="287" t="s">
        <v>146</v>
      </c>
      <c r="H141" s="287"/>
      <c r="I141" s="287"/>
      <c r="J141" s="287"/>
      <c r="K141" s="287"/>
    </row>
    <row r="142" spans="1:11" x14ac:dyDescent="0.25">
      <c r="A142" s="16"/>
      <c r="B142" s="16"/>
      <c r="C142" s="16"/>
      <c r="D142" s="16"/>
      <c r="E142" s="16"/>
      <c r="F142" s="16"/>
      <c r="G142" s="16"/>
      <c r="H142" s="16"/>
      <c r="I142" s="53"/>
      <c r="J142" s="53"/>
      <c r="K142" s="53"/>
    </row>
    <row r="143" spans="1:11" x14ac:dyDescent="0.25">
      <c r="A143" s="16"/>
      <c r="B143" s="16"/>
      <c r="C143" s="16"/>
      <c r="D143" s="16"/>
      <c r="E143" s="16"/>
      <c r="F143" s="16"/>
      <c r="G143" s="16"/>
      <c r="H143" s="16"/>
      <c r="I143" s="53"/>
      <c r="J143" s="53"/>
      <c r="K143" s="53"/>
    </row>
    <row r="144" spans="1:11" ht="60.75" customHeight="1" x14ac:dyDescent="0.25">
      <c r="A144" s="299" t="s">
        <v>266</v>
      </c>
      <c r="B144" s="300"/>
      <c r="C144" s="300"/>
      <c r="D144" s="300"/>
      <c r="E144" s="300"/>
      <c r="F144" s="300"/>
      <c r="G144" s="300"/>
      <c r="H144" s="300"/>
      <c r="I144" s="300"/>
      <c r="J144" s="300"/>
      <c r="K144" s="300"/>
    </row>
    <row r="145" spans="1:11" ht="15.75" x14ac:dyDescent="0.25">
      <c r="A145" s="301" t="s">
        <v>131</v>
      </c>
      <c r="B145" s="301"/>
      <c r="C145" s="301"/>
      <c r="D145" s="301"/>
      <c r="E145" s="301"/>
      <c r="F145" s="301"/>
      <c r="G145" s="301"/>
      <c r="H145" s="301"/>
      <c r="I145" s="301"/>
      <c r="J145" s="301"/>
      <c r="K145" s="301"/>
    </row>
    <row r="146" spans="1:11" ht="15.75" x14ac:dyDescent="0.25">
      <c r="A146" s="56"/>
      <c r="B146" s="302" t="s">
        <v>132</v>
      </c>
      <c r="C146" s="302"/>
      <c r="D146" s="302"/>
      <c r="E146" s="56"/>
      <c r="F146" s="56"/>
      <c r="G146" s="56"/>
      <c r="H146" s="56"/>
      <c r="I146" s="56"/>
      <c r="J146" s="56"/>
      <c r="K146" s="56"/>
    </row>
    <row r="147" spans="1:11" ht="31.5" x14ac:dyDescent="0.25">
      <c r="A147" s="297" t="s">
        <v>40</v>
      </c>
      <c r="B147" s="297" t="s">
        <v>133</v>
      </c>
      <c r="C147" s="297" t="s">
        <v>134</v>
      </c>
      <c r="D147" s="303" t="s">
        <v>135</v>
      </c>
      <c r="E147" s="297" t="s">
        <v>136</v>
      </c>
      <c r="F147" s="57" t="s">
        <v>137</v>
      </c>
      <c r="G147" s="297" t="s">
        <v>138</v>
      </c>
      <c r="H147" s="297"/>
      <c r="I147" s="297" t="s">
        <v>139</v>
      </c>
      <c r="J147" s="297"/>
      <c r="K147" s="297"/>
    </row>
    <row r="148" spans="1:11" ht="47.25" x14ac:dyDescent="0.25">
      <c r="A148" s="297"/>
      <c r="B148" s="297"/>
      <c r="C148" s="297"/>
      <c r="D148" s="304"/>
      <c r="E148" s="297"/>
      <c r="F148" s="57" t="s">
        <v>140</v>
      </c>
      <c r="G148" s="57" t="s">
        <v>141</v>
      </c>
      <c r="H148" s="57" t="s">
        <v>142</v>
      </c>
      <c r="I148" s="57" t="s">
        <v>143</v>
      </c>
      <c r="J148" s="57" t="s">
        <v>144</v>
      </c>
      <c r="K148" s="57" t="s">
        <v>145</v>
      </c>
    </row>
    <row r="149" spans="1:11" ht="15.75" x14ac:dyDescent="0.25">
      <c r="A149" s="58" t="s">
        <v>50</v>
      </c>
      <c r="B149" s="59"/>
      <c r="C149" s="59"/>
      <c r="D149" s="59"/>
      <c r="E149" s="59"/>
      <c r="F149" s="59"/>
      <c r="G149" s="59"/>
      <c r="H149" s="59"/>
      <c r="I149" s="59"/>
      <c r="J149" s="59"/>
      <c r="K149" s="60"/>
    </row>
    <row r="150" spans="1:11" ht="15.75" x14ac:dyDescent="0.25">
      <c r="A150" s="58" t="s">
        <v>52</v>
      </c>
      <c r="B150" s="59"/>
      <c r="C150" s="59"/>
      <c r="D150" s="59"/>
      <c r="E150" s="59"/>
      <c r="F150" s="59"/>
      <c r="G150" s="59"/>
      <c r="H150" s="59"/>
      <c r="I150" s="59"/>
      <c r="J150" s="59"/>
      <c r="K150" s="60"/>
    </row>
    <row r="151" spans="1:11" ht="15.75" x14ac:dyDescent="0.25">
      <c r="A151" s="58" t="s">
        <v>53</v>
      </c>
      <c r="B151" s="59"/>
      <c r="C151" s="59"/>
      <c r="D151" s="59"/>
      <c r="E151" s="59"/>
      <c r="F151" s="59"/>
      <c r="G151" s="59"/>
      <c r="H151" s="59"/>
      <c r="I151" s="59"/>
      <c r="J151" s="59"/>
      <c r="K151" s="60"/>
    </row>
    <row r="152" spans="1:11" ht="15.75" x14ac:dyDescent="0.25">
      <c r="A152" s="297" t="s">
        <v>55</v>
      </c>
      <c r="B152" s="297"/>
      <c r="C152" s="57" t="s">
        <v>146</v>
      </c>
      <c r="D152" s="57">
        <v>0</v>
      </c>
      <c r="E152" s="57">
        <v>0</v>
      </c>
      <c r="F152" s="57">
        <v>0</v>
      </c>
      <c r="G152" s="57">
        <v>0</v>
      </c>
      <c r="H152" s="57">
        <v>0</v>
      </c>
      <c r="I152" s="57">
        <v>0</v>
      </c>
      <c r="J152" s="57">
        <v>0</v>
      </c>
      <c r="K152" s="57">
        <v>0</v>
      </c>
    </row>
    <row r="153" spans="1:11" x14ac:dyDescent="0.25">
      <c r="A153" s="61"/>
      <c r="B153" s="61"/>
      <c r="C153" s="61"/>
      <c r="D153" s="61"/>
      <c r="E153" s="61"/>
      <c r="F153" s="61"/>
      <c r="G153" s="61"/>
      <c r="H153" s="61"/>
      <c r="I153" s="61"/>
      <c r="J153" s="61"/>
      <c r="K153" s="61"/>
    </row>
    <row r="154" spans="1:11" ht="15.75" x14ac:dyDescent="0.25">
      <c r="A154" s="56"/>
      <c r="B154" s="62" t="s">
        <v>147</v>
      </c>
      <c r="C154" s="62"/>
      <c r="D154" s="56"/>
      <c r="E154" s="56"/>
      <c r="F154" s="56"/>
      <c r="G154" s="63"/>
      <c r="H154" s="63"/>
      <c r="I154" s="63"/>
      <c r="J154" s="63"/>
      <c r="K154" s="63"/>
    </row>
    <row r="155" spans="1:11" ht="47.25" x14ac:dyDescent="0.25">
      <c r="A155" s="57" t="s">
        <v>40</v>
      </c>
      <c r="B155" s="57" t="s">
        <v>148</v>
      </c>
      <c r="C155" s="57" t="s">
        <v>134</v>
      </c>
      <c r="D155" s="57" t="s">
        <v>135</v>
      </c>
      <c r="E155" s="57" t="s">
        <v>136</v>
      </c>
      <c r="F155" s="57" t="s">
        <v>149</v>
      </c>
      <c r="G155" s="297" t="s">
        <v>150</v>
      </c>
      <c r="H155" s="297"/>
      <c r="I155" s="297"/>
      <c r="J155" s="297"/>
      <c r="K155" s="297"/>
    </row>
    <row r="156" spans="1:11" ht="15.75" x14ac:dyDescent="0.25">
      <c r="A156" s="58" t="s">
        <v>50</v>
      </c>
      <c r="B156" s="59"/>
      <c r="C156" s="59"/>
      <c r="D156" s="59"/>
      <c r="E156" s="59"/>
      <c r="F156" s="59"/>
      <c r="G156" s="298"/>
      <c r="H156" s="298"/>
      <c r="I156" s="298"/>
      <c r="J156" s="298"/>
      <c r="K156" s="298"/>
    </row>
    <row r="157" spans="1:11" ht="15.75" x14ac:dyDescent="0.25">
      <c r="A157" s="58" t="s">
        <v>52</v>
      </c>
      <c r="B157" s="59"/>
      <c r="C157" s="59"/>
      <c r="D157" s="59"/>
      <c r="E157" s="59"/>
      <c r="F157" s="59"/>
      <c r="G157" s="298"/>
      <c r="H157" s="298"/>
      <c r="I157" s="298"/>
      <c r="J157" s="298"/>
      <c r="K157" s="298"/>
    </row>
    <row r="158" spans="1:11" ht="15.75" x14ac:dyDescent="0.25">
      <c r="A158" s="58" t="s">
        <v>53</v>
      </c>
      <c r="B158" s="59"/>
      <c r="C158" s="59"/>
      <c r="D158" s="59"/>
      <c r="E158" s="59"/>
      <c r="F158" s="59"/>
      <c r="G158" s="298"/>
      <c r="H158" s="298"/>
      <c r="I158" s="298"/>
      <c r="J158" s="298"/>
      <c r="K158" s="298"/>
    </row>
    <row r="159" spans="1:11" ht="15.75" x14ac:dyDescent="0.25">
      <c r="A159" s="297" t="s">
        <v>55</v>
      </c>
      <c r="B159" s="297"/>
      <c r="C159" s="57" t="s">
        <v>146</v>
      </c>
      <c r="D159" s="57">
        <v>0</v>
      </c>
      <c r="E159" s="57">
        <v>0</v>
      </c>
      <c r="F159" s="57">
        <v>0</v>
      </c>
      <c r="G159" s="295" t="s">
        <v>146</v>
      </c>
      <c r="H159" s="295"/>
      <c r="I159" s="295"/>
      <c r="J159" s="295"/>
      <c r="K159" s="295"/>
    </row>
    <row r="160" spans="1:11" x14ac:dyDescent="0.25">
      <c r="A160" s="61"/>
      <c r="B160" s="61"/>
      <c r="C160" s="61"/>
      <c r="D160" s="61"/>
      <c r="E160" s="61"/>
      <c r="F160" s="61"/>
      <c r="G160" s="61"/>
      <c r="H160" s="61"/>
      <c r="I160" s="61"/>
      <c r="J160" s="61"/>
      <c r="K160" s="61"/>
    </row>
    <row r="161" spans="1:11" ht="15.75" x14ac:dyDescent="0.25">
      <c r="A161" s="56"/>
      <c r="B161" s="62" t="s">
        <v>151</v>
      </c>
      <c r="C161" s="62"/>
      <c r="D161" s="56"/>
      <c r="E161" s="56"/>
      <c r="F161" s="56"/>
      <c r="G161" s="63"/>
      <c r="H161" s="63"/>
      <c r="I161" s="63"/>
      <c r="J161" s="63"/>
      <c r="K161" s="63"/>
    </row>
    <row r="162" spans="1:11" ht="31.5" x14ac:dyDescent="0.25">
      <c r="A162" s="58" t="s">
        <v>40</v>
      </c>
      <c r="B162" s="58" t="s">
        <v>152</v>
      </c>
      <c r="C162" s="58" t="s">
        <v>134</v>
      </c>
      <c r="D162" s="58" t="s">
        <v>153</v>
      </c>
      <c r="E162" s="58" t="s">
        <v>154</v>
      </c>
      <c r="F162" s="58" t="s">
        <v>155</v>
      </c>
      <c r="G162" s="295" t="s">
        <v>156</v>
      </c>
      <c r="H162" s="295"/>
      <c r="I162" s="295"/>
      <c r="J162" s="295"/>
      <c r="K162" s="295"/>
    </row>
    <row r="163" spans="1:11" ht="25.5" x14ac:dyDescent="0.25">
      <c r="A163" s="58">
        <v>1</v>
      </c>
      <c r="B163" s="64" t="s">
        <v>171</v>
      </c>
      <c r="C163" s="64" t="s">
        <v>172</v>
      </c>
      <c r="D163" s="64">
        <v>365</v>
      </c>
      <c r="E163" s="64">
        <v>17.100000000000001</v>
      </c>
      <c r="F163" s="66">
        <v>650000</v>
      </c>
      <c r="G163" s="296" t="s">
        <v>173</v>
      </c>
      <c r="H163" s="296"/>
      <c r="I163" s="296"/>
      <c r="J163" s="296"/>
      <c r="K163" s="296"/>
    </row>
    <row r="164" spans="1:11" ht="15.75" x14ac:dyDescent="0.25">
      <c r="A164" s="297" t="s">
        <v>55</v>
      </c>
      <c r="B164" s="297"/>
      <c r="C164" s="78"/>
      <c r="D164" s="57"/>
      <c r="E164" s="57"/>
      <c r="F164" s="67">
        <f>+F163</f>
        <v>650000</v>
      </c>
      <c r="G164" s="295" t="s">
        <v>146</v>
      </c>
      <c r="H164" s="295"/>
      <c r="I164" s="295"/>
      <c r="J164" s="295"/>
      <c r="K164" s="295"/>
    </row>
    <row r="165" spans="1:11" x14ac:dyDescent="0.25">
      <c r="A165" s="16"/>
      <c r="B165" s="16"/>
      <c r="C165" s="16"/>
      <c r="D165" s="16"/>
      <c r="E165" s="16"/>
      <c r="F165" s="16"/>
      <c r="G165" s="16"/>
      <c r="H165" s="16"/>
      <c r="I165" s="53"/>
      <c r="J165" s="53"/>
      <c r="K165" s="53"/>
    </row>
    <row r="166" spans="1:11" x14ac:dyDescent="0.25">
      <c r="A166" s="16"/>
      <c r="B166" s="16"/>
      <c r="C166" s="16"/>
      <c r="D166" s="16"/>
      <c r="E166" s="16"/>
      <c r="F166" s="16"/>
      <c r="G166" s="16"/>
      <c r="H166" s="16"/>
      <c r="I166" s="53"/>
      <c r="J166" s="53"/>
      <c r="K166" s="53"/>
    </row>
    <row r="167" spans="1:11" ht="69.75" customHeight="1" x14ac:dyDescent="0.25">
      <c r="A167" s="281" t="s">
        <v>238</v>
      </c>
      <c r="B167" s="282"/>
      <c r="C167" s="282"/>
      <c r="D167" s="282"/>
      <c r="E167" s="282"/>
      <c r="F167" s="282"/>
      <c r="G167" s="282"/>
      <c r="H167" s="282"/>
      <c r="I167" s="282"/>
      <c r="J167" s="282"/>
      <c r="K167" s="282"/>
    </row>
    <row r="168" spans="1:11" ht="15.75" x14ac:dyDescent="0.25">
      <c r="A168" s="274" t="s">
        <v>131</v>
      </c>
      <c r="B168" s="274"/>
      <c r="C168" s="274"/>
      <c r="D168" s="274"/>
      <c r="E168" s="274"/>
      <c r="F168" s="274"/>
      <c r="G168" s="274"/>
      <c r="H168" s="274"/>
      <c r="I168" s="274"/>
      <c r="J168" s="274"/>
      <c r="K168" s="274"/>
    </row>
    <row r="169" spans="1:11" ht="15.75" x14ac:dyDescent="0.25">
      <c r="A169" s="68"/>
      <c r="B169" s="289" t="s">
        <v>132</v>
      </c>
      <c r="C169" s="289"/>
      <c r="D169" s="289"/>
      <c r="E169" s="68"/>
      <c r="F169" s="68"/>
      <c r="G169" s="68"/>
      <c r="H169" s="68"/>
      <c r="I169" s="68"/>
      <c r="J169" s="68"/>
      <c r="K169" s="68"/>
    </row>
    <row r="170" spans="1:11" ht="31.5" x14ac:dyDescent="0.25">
      <c r="A170" s="287" t="s">
        <v>40</v>
      </c>
      <c r="B170" s="287" t="s">
        <v>133</v>
      </c>
      <c r="C170" s="287" t="s">
        <v>134</v>
      </c>
      <c r="D170" s="290" t="s">
        <v>135</v>
      </c>
      <c r="E170" s="287" t="s">
        <v>136</v>
      </c>
      <c r="F170" s="54" t="s">
        <v>137</v>
      </c>
      <c r="G170" s="287" t="s">
        <v>138</v>
      </c>
      <c r="H170" s="287"/>
      <c r="I170" s="287" t="s">
        <v>139</v>
      </c>
      <c r="J170" s="287"/>
      <c r="K170" s="287"/>
    </row>
    <row r="171" spans="1:11" ht="47.25" x14ac:dyDescent="0.25">
      <c r="A171" s="287"/>
      <c r="B171" s="287"/>
      <c r="C171" s="287"/>
      <c r="D171" s="291"/>
      <c r="E171" s="287"/>
      <c r="F171" s="54" t="s">
        <v>140</v>
      </c>
      <c r="G171" s="54" t="s">
        <v>141</v>
      </c>
      <c r="H171" s="54" t="s">
        <v>142</v>
      </c>
      <c r="I171" s="54" t="s">
        <v>143</v>
      </c>
      <c r="J171" s="54" t="s">
        <v>144</v>
      </c>
      <c r="K171" s="54" t="s">
        <v>145</v>
      </c>
    </row>
    <row r="172" spans="1:11" ht="15.75" x14ac:dyDescent="0.25">
      <c r="A172" s="69" t="s">
        <v>50</v>
      </c>
      <c r="B172" s="55"/>
      <c r="C172" s="55"/>
      <c r="D172" s="55"/>
      <c r="E172" s="55"/>
      <c r="F172" s="55"/>
      <c r="G172" s="55"/>
      <c r="H172" s="55"/>
      <c r="I172" s="55"/>
      <c r="J172" s="55"/>
      <c r="K172" s="70"/>
    </row>
    <row r="173" spans="1:11" ht="15.75" x14ac:dyDescent="0.25">
      <c r="A173" s="69" t="s">
        <v>52</v>
      </c>
      <c r="B173" s="55"/>
      <c r="C173" s="55"/>
      <c r="D173" s="55"/>
      <c r="E173" s="55"/>
      <c r="F173" s="55"/>
      <c r="G173" s="55"/>
      <c r="H173" s="55"/>
      <c r="I173" s="55"/>
      <c r="J173" s="55"/>
      <c r="K173" s="70"/>
    </row>
    <row r="174" spans="1:11" ht="15.75" x14ac:dyDescent="0.25">
      <c r="A174" s="69" t="s">
        <v>53</v>
      </c>
      <c r="B174" s="55"/>
      <c r="C174" s="55"/>
      <c r="D174" s="55"/>
      <c r="E174" s="55"/>
      <c r="F174" s="55"/>
      <c r="G174" s="55"/>
      <c r="H174" s="55"/>
      <c r="I174" s="55"/>
      <c r="J174" s="55"/>
      <c r="K174" s="70"/>
    </row>
    <row r="175" spans="1:11" ht="15.75" x14ac:dyDescent="0.25">
      <c r="A175" s="287" t="s">
        <v>55</v>
      </c>
      <c r="B175" s="287"/>
      <c r="C175" s="54" t="s">
        <v>146</v>
      </c>
      <c r="D175" s="54">
        <v>0</v>
      </c>
      <c r="E175" s="54">
        <v>0</v>
      </c>
      <c r="F175" s="54">
        <v>0</v>
      </c>
      <c r="G175" s="54">
        <v>0</v>
      </c>
      <c r="H175" s="54">
        <v>0</v>
      </c>
      <c r="I175" s="54">
        <v>0</v>
      </c>
      <c r="J175" s="54">
        <v>0</v>
      </c>
      <c r="K175" s="54">
        <v>0</v>
      </c>
    </row>
    <row r="176" spans="1:11" x14ac:dyDescent="0.25">
      <c r="A176" s="71"/>
      <c r="B176" s="71"/>
      <c r="C176" s="71"/>
      <c r="D176" s="71"/>
      <c r="E176" s="71"/>
      <c r="F176" s="71"/>
      <c r="G176" s="71"/>
      <c r="H176" s="71"/>
      <c r="I176" s="71"/>
      <c r="J176" s="71"/>
      <c r="K176" s="71"/>
    </row>
    <row r="177" spans="1:11" ht="15.75" x14ac:dyDescent="0.25">
      <c r="A177" s="68"/>
      <c r="B177" s="72" t="s">
        <v>147</v>
      </c>
      <c r="C177" s="72"/>
      <c r="D177" s="68"/>
      <c r="E177" s="68"/>
      <c r="F177" s="68"/>
      <c r="G177" s="73"/>
      <c r="H177" s="73"/>
      <c r="I177" s="73"/>
      <c r="J177" s="73"/>
      <c r="K177" s="73"/>
    </row>
    <row r="178" spans="1:11" ht="47.25" x14ac:dyDescent="0.25">
      <c r="A178" s="54" t="s">
        <v>40</v>
      </c>
      <c r="B178" s="54" t="s">
        <v>148</v>
      </c>
      <c r="C178" s="54" t="s">
        <v>134</v>
      </c>
      <c r="D178" s="54" t="s">
        <v>135</v>
      </c>
      <c r="E178" s="54" t="s">
        <v>136</v>
      </c>
      <c r="F178" s="54" t="s">
        <v>149</v>
      </c>
      <c r="G178" s="287" t="s">
        <v>150</v>
      </c>
      <c r="H178" s="287"/>
      <c r="I178" s="287"/>
      <c r="J178" s="287"/>
      <c r="K178" s="287"/>
    </row>
    <row r="179" spans="1:11" ht="15.75" x14ac:dyDescent="0.25">
      <c r="A179" s="69" t="s">
        <v>50</v>
      </c>
      <c r="B179" s="55"/>
      <c r="C179" s="55"/>
      <c r="D179" s="55"/>
      <c r="E179" s="55"/>
      <c r="F179" s="55"/>
      <c r="G179" s="286"/>
      <c r="H179" s="286"/>
      <c r="I179" s="286"/>
      <c r="J179" s="286"/>
      <c r="K179" s="286"/>
    </row>
    <row r="180" spans="1:11" ht="15.75" x14ac:dyDescent="0.25">
      <c r="A180" s="69" t="s">
        <v>52</v>
      </c>
      <c r="B180" s="55"/>
      <c r="C180" s="55"/>
      <c r="D180" s="55"/>
      <c r="E180" s="55"/>
      <c r="F180" s="55"/>
      <c r="G180" s="286"/>
      <c r="H180" s="286"/>
      <c r="I180" s="286"/>
      <c r="J180" s="286"/>
      <c r="K180" s="286"/>
    </row>
    <row r="181" spans="1:11" ht="15.75" x14ac:dyDescent="0.25">
      <c r="A181" s="69" t="s">
        <v>53</v>
      </c>
      <c r="B181" s="55"/>
      <c r="C181" s="55"/>
      <c r="D181" s="55"/>
      <c r="E181" s="55"/>
      <c r="F181" s="55"/>
      <c r="G181" s="286"/>
      <c r="H181" s="286"/>
      <c r="I181" s="286"/>
      <c r="J181" s="286"/>
      <c r="K181" s="286"/>
    </row>
    <row r="182" spans="1:11" ht="15.75" x14ac:dyDescent="0.25">
      <c r="A182" s="287" t="s">
        <v>55</v>
      </c>
      <c r="B182" s="287"/>
      <c r="C182" s="54" t="s">
        <v>146</v>
      </c>
      <c r="D182" s="54">
        <v>0</v>
      </c>
      <c r="E182" s="54">
        <v>0</v>
      </c>
      <c r="F182" s="54">
        <v>0</v>
      </c>
      <c r="G182" s="285" t="s">
        <v>146</v>
      </c>
      <c r="H182" s="285"/>
      <c r="I182" s="285"/>
      <c r="J182" s="285"/>
      <c r="K182" s="285"/>
    </row>
    <row r="183" spans="1:11" x14ac:dyDescent="0.25">
      <c r="A183" s="71"/>
      <c r="B183" s="71"/>
      <c r="C183" s="71"/>
      <c r="D183" s="71"/>
      <c r="E183" s="71"/>
      <c r="F183" s="71"/>
      <c r="G183" s="71"/>
      <c r="H183" s="71"/>
      <c r="I183" s="71"/>
      <c r="J183" s="71"/>
      <c r="K183" s="71"/>
    </row>
    <row r="184" spans="1:11" ht="15.75" x14ac:dyDescent="0.25">
      <c r="A184" s="68"/>
      <c r="B184" s="72" t="s">
        <v>151</v>
      </c>
      <c r="C184" s="72"/>
      <c r="D184" s="68"/>
      <c r="E184" s="68"/>
      <c r="F184" s="68"/>
      <c r="G184" s="73"/>
      <c r="H184" s="73"/>
      <c r="I184" s="73"/>
      <c r="J184" s="73"/>
      <c r="K184" s="73"/>
    </row>
    <row r="185" spans="1:11" ht="31.5" x14ac:dyDescent="0.25">
      <c r="A185" s="69" t="s">
        <v>40</v>
      </c>
      <c r="B185" s="69" t="s">
        <v>152</v>
      </c>
      <c r="C185" s="69" t="s">
        <v>134</v>
      </c>
      <c r="D185" s="69" t="s">
        <v>153</v>
      </c>
      <c r="E185" s="69" t="s">
        <v>154</v>
      </c>
      <c r="F185" s="69" t="s">
        <v>155</v>
      </c>
      <c r="G185" s="285" t="s">
        <v>156</v>
      </c>
      <c r="H185" s="285"/>
      <c r="I185" s="285"/>
      <c r="J185" s="285"/>
      <c r="K185" s="285"/>
    </row>
    <row r="186" spans="1:11" ht="38.25" customHeight="1" x14ac:dyDescent="0.25">
      <c r="A186" s="69"/>
      <c r="B186" s="74"/>
      <c r="C186" s="74"/>
      <c r="D186" s="74"/>
      <c r="E186" s="74"/>
      <c r="F186" s="66"/>
      <c r="G186" s="292"/>
      <c r="H186" s="293"/>
      <c r="I186" s="293"/>
      <c r="J186" s="293"/>
      <c r="K186" s="294"/>
    </row>
    <row r="187" spans="1:11" ht="15.75" x14ac:dyDescent="0.25">
      <c r="A187" s="285" t="s">
        <v>55</v>
      </c>
      <c r="B187" s="285"/>
      <c r="C187" s="55"/>
      <c r="D187" s="69"/>
      <c r="E187" s="69"/>
      <c r="F187" s="67"/>
      <c r="G187" s="285" t="s">
        <v>146</v>
      </c>
      <c r="H187" s="285"/>
      <c r="I187" s="285"/>
      <c r="J187" s="285"/>
      <c r="K187" s="285"/>
    </row>
    <row r="188" spans="1:11" x14ac:dyDescent="0.25">
      <c r="A188" s="16"/>
      <c r="B188" s="16"/>
      <c r="C188" s="16"/>
      <c r="D188" s="16"/>
      <c r="E188" s="16"/>
      <c r="F188" s="16"/>
      <c r="G188" s="16"/>
      <c r="H188" s="16"/>
      <c r="I188" s="53"/>
      <c r="J188" s="53"/>
      <c r="K188" s="53"/>
    </row>
    <row r="189" spans="1:11" ht="69.75" customHeight="1" x14ac:dyDescent="0.25">
      <c r="A189" s="281" t="s">
        <v>239</v>
      </c>
      <c r="B189" s="282"/>
      <c r="C189" s="282"/>
      <c r="D189" s="282"/>
      <c r="E189" s="282"/>
      <c r="F189" s="282"/>
      <c r="G189" s="282"/>
      <c r="H189" s="282"/>
      <c r="I189" s="282"/>
      <c r="J189" s="282"/>
      <c r="K189" s="282"/>
    </row>
    <row r="190" spans="1:11" ht="15.75" x14ac:dyDescent="0.25">
      <c r="A190" s="274" t="s">
        <v>131</v>
      </c>
      <c r="B190" s="274"/>
      <c r="C190" s="274"/>
      <c r="D190" s="274"/>
      <c r="E190" s="274"/>
      <c r="F190" s="274"/>
      <c r="G190" s="274"/>
      <c r="H190" s="274"/>
      <c r="I190" s="274"/>
      <c r="J190" s="274"/>
      <c r="K190" s="274"/>
    </row>
    <row r="191" spans="1:11" ht="15.75" x14ac:dyDescent="0.25">
      <c r="A191" s="68"/>
      <c r="B191" s="289" t="s">
        <v>132</v>
      </c>
      <c r="C191" s="289"/>
      <c r="D191" s="289"/>
      <c r="E191" s="68"/>
      <c r="F191" s="68"/>
      <c r="G191" s="68"/>
      <c r="H191" s="68"/>
      <c r="I191" s="68"/>
      <c r="J191" s="68"/>
      <c r="K191" s="68"/>
    </row>
    <row r="192" spans="1:11" ht="31.5" x14ac:dyDescent="0.25">
      <c r="A192" s="287" t="s">
        <v>40</v>
      </c>
      <c r="B192" s="287" t="s">
        <v>133</v>
      </c>
      <c r="C192" s="287" t="s">
        <v>134</v>
      </c>
      <c r="D192" s="290" t="s">
        <v>135</v>
      </c>
      <c r="E192" s="287" t="s">
        <v>136</v>
      </c>
      <c r="F192" s="54" t="s">
        <v>137</v>
      </c>
      <c r="G192" s="287" t="s">
        <v>138</v>
      </c>
      <c r="H192" s="287"/>
      <c r="I192" s="287" t="s">
        <v>139</v>
      </c>
      <c r="J192" s="287"/>
      <c r="K192" s="287"/>
    </row>
    <row r="193" spans="1:11" ht="47.25" x14ac:dyDescent="0.25">
      <c r="A193" s="287"/>
      <c r="B193" s="287"/>
      <c r="C193" s="287"/>
      <c r="D193" s="291"/>
      <c r="E193" s="287"/>
      <c r="F193" s="54" t="s">
        <v>140</v>
      </c>
      <c r="G193" s="54" t="s">
        <v>141</v>
      </c>
      <c r="H193" s="54" t="s">
        <v>142</v>
      </c>
      <c r="I193" s="54" t="s">
        <v>143</v>
      </c>
      <c r="J193" s="54" t="s">
        <v>144</v>
      </c>
      <c r="K193" s="54" t="s">
        <v>145</v>
      </c>
    </row>
    <row r="194" spans="1:11" ht="15.75" x14ac:dyDescent="0.25">
      <c r="A194" s="69" t="s">
        <v>50</v>
      </c>
      <c r="B194" s="55"/>
      <c r="C194" s="55"/>
      <c r="D194" s="55"/>
      <c r="E194" s="55"/>
      <c r="F194" s="55"/>
      <c r="G194" s="55"/>
      <c r="H194" s="55"/>
      <c r="I194" s="55"/>
      <c r="J194" s="55"/>
      <c r="K194" s="70"/>
    </row>
    <row r="195" spans="1:11" ht="15.75" x14ac:dyDescent="0.25">
      <c r="A195" s="69" t="s">
        <v>52</v>
      </c>
      <c r="B195" s="55"/>
      <c r="C195" s="55"/>
      <c r="D195" s="55"/>
      <c r="E195" s="55"/>
      <c r="F195" s="55"/>
      <c r="G195" s="55"/>
      <c r="H195" s="55"/>
      <c r="I195" s="55"/>
      <c r="J195" s="55"/>
      <c r="K195" s="70"/>
    </row>
    <row r="196" spans="1:11" ht="15.75" x14ac:dyDescent="0.25">
      <c r="A196" s="69" t="s">
        <v>53</v>
      </c>
      <c r="B196" s="55"/>
      <c r="C196" s="55"/>
      <c r="D196" s="55"/>
      <c r="E196" s="55"/>
      <c r="F196" s="55"/>
      <c r="G196" s="55"/>
      <c r="H196" s="55"/>
      <c r="I196" s="55"/>
      <c r="J196" s="55"/>
      <c r="K196" s="70"/>
    </row>
    <row r="197" spans="1:11" ht="15.75" x14ac:dyDescent="0.25">
      <c r="A197" s="287" t="s">
        <v>55</v>
      </c>
      <c r="B197" s="287"/>
      <c r="C197" s="54" t="s">
        <v>146</v>
      </c>
      <c r="D197" s="54">
        <v>0</v>
      </c>
      <c r="E197" s="54">
        <v>0</v>
      </c>
      <c r="F197" s="54">
        <v>0</v>
      </c>
      <c r="G197" s="54">
        <v>0</v>
      </c>
      <c r="H197" s="54">
        <v>0</v>
      </c>
      <c r="I197" s="54">
        <v>0</v>
      </c>
      <c r="J197" s="54">
        <v>0</v>
      </c>
      <c r="K197" s="54">
        <v>0</v>
      </c>
    </row>
    <row r="198" spans="1:11" x14ac:dyDescent="0.25">
      <c r="A198" s="71"/>
      <c r="B198" s="71"/>
      <c r="C198" s="71"/>
      <c r="D198" s="71"/>
      <c r="E198" s="71"/>
      <c r="F198" s="71"/>
      <c r="G198" s="71"/>
      <c r="H198" s="71"/>
      <c r="I198" s="71"/>
      <c r="J198" s="71"/>
      <c r="K198" s="71"/>
    </row>
    <row r="199" spans="1:11" ht="15.75" x14ac:dyDescent="0.25">
      <c r="A199" s="68"/>
      <c r="B199" s="72" t="s">
        <v>147</v>
      </c>
      <c r="C199" s="72"/>
      <c r="D199" s="68"/>
      <c r="E199" s="68"/>
      <c r="F199" s="68"/>
      <c r="G199" s="73"/>
      <c r="H199" s="73"/>
      <c r="I199" s="73"/>
      <c r="J199" s="73"/>
      <c r="K199" s="73"/>
    </row>
    <row r="200" spans="1:11" ht="47.25" x14ac:dyDescent="0.25">
      <c r="A200" s="54" t="s">
        <v>40</v>
      </c>
      <c r="B200" s="54" t="s">
        <v>148</v>
      </c>
      <c r="C200" s="54" t="s">
        <v>134</v>
      </c>
      <c r="D200" s="54" t="s">
        <v>135</v>
      </c>
      <c r="E200" s="54" t="s">
        <v>136</v>
      </c>
      <c r="F200" s="54" t="s">
        <v>149</v>
      </c>
      <c r="G200" s="287" t="s">
        <v>150</v>
      </c>
      <c r="H200" s="287"/>
      <c r="I200" s="287"/>
      <c r="J200" s="287"/>
      <c r="K200" s="287"/>
    </row>
    <row r="201" spans="1:11" ht="15.75" x14ac:dyDescent="0.25">
      <c r="A201" s="69" t="s">
        <v>50</v>
      </c>
      <c r="B201" s="55"/>
      <c r="C201" s="55"/>
      <c r="D201" s="55"/>
      <c r="E201" s="55"/>
      <c r="F201" s="55"/>
      <c r="G201" s="286"/>
      <c r="H201" s="286"/>
      <c r="I201" s="286"/>
      <c r="J201" s="286"/>
      <c r="K201" s="286"/>
    </row>
    <row r="202" spans="1:11" ht="15.75" x14ac:dyDescent="0.25">
      <c r="A202" s="69" t="s">
        <v>52</v>
      </c>
      <c r="B202" s="55"/>
      <c r="C202" s="55"/>
      <c r="D202" s="55"/>
      <c r="E202" s="55"/>
      <c r="F202" s="55"/>
      <c r="G202" s="286"/>
      <c r="H202" s="286"/>
      <c r="I202" s="286"/>
      <c r="J202" s="286"/>
      <c r="K202" s="286"/>
    </row>
    <row r="203" spans="1:11" ht="15.75" x14ac:dyDescent="0.25">
      <c r="A203" s="69" t="s">
        <v>53</v>
      </c>
      <c r="B203" s="55"/>
      <c r="C203" s="55"/>
      <c r="D203" s="55"/>
      <c r="E203" s="55"/>
      <c r="F203" s="55"/>
      <c r="G203" s="286"/>
      <c r="H203" s="286"/>
      <c r="I203" s="286"/>
      <c r="J203" s="286"/>
      <c r="K203" s="286"/>
    </row>
    <row r="204" spans="1:11" ht="15.75" x14ac:dyDescent="0.25">
      <c r="A204" s="287" t="s">
        <v>55</v>
      </c>
      <c r="B204" s="287"/>
      <c r="C204" s="54" t="s">
        <v>146</v>
      </c>
      <c r="D204" s="54">
        <v>0</v>
      </c>
      <c r="E204" s="54">
        <v>0</v>
      </c>
      <c r="F204" s="54">
        <v>0</v>
      </c>
      <c r="G204" s="285" t="s">
        <v>146</v>
      </c>
      <c r="H204" s="285"/>
      <c r="I204" s="285"/>
      <c r="J204" s="285"/>
      <c r="K204" s="285"/>
    </row>
    <row r="205" spans="1:11" x14ac:dyDescent="0.25">
      <c r="A205" s="71"/>
      <c r="B205" s="71"/>
      <c r="C205" s="71"/>
      <c r="D205" s="71"/>
      <c r="E205" s="71"/>
      <c r="F205" s="71"/>
      <c r="G205" s="71"/>
      <c r="H205" s="71"/>
      <c r="I205" s="71"/>
      <c r="J205" s="71"/>
      <c r="K205" s="71"/>
    </row>
    <row r="206" spans="1:11" ht="15.75" x14ac:dyDescent="0.25">
      <c r="A206" s="68"/>
      <c r="B206" s="72" t="s">
        <v>151</v>
      </c>
      <c r="C206" s="72"/>
      <c r="D206" s="68"/>
      <c r="E206" s="68"/>
      <c r="F206" s="68"/>
      <c r="G206" s="73"/>
      <c r="H206" s="73"/>
      <c r="I206" s="73"/>
      <c r="J206" s="73"/>
      <c r="K206" s="73"/>
    </row>
    <row r="207" spans="1:11" ht="31.5" x14ac:dyDescent="0.25">
      <c r="A207" s="54" t="s">
        <v>40</v>
      </c>
      <c r="B207" s="54" t="s">
        <v>152</v>
      </c>
      <c r="C207" s="54" t="s">
        <v>134</v>
      </c>
      <c r="D207" s="54" t="s">
        <v>153</v>
      </c>
      <c r="E207" s="54" t="s">
        <v>154</v>
      </c>
      <c r="F207" s="54" t="s">
        <v>155</v>
      </c>
      <c r="G207" s="287" t="s">
        <v>156</v>
      </c>
      <c r="H207" s="287"/>
      <c r="I207" s="287"/>
      <c r="J207" s="287"/>
      <c r="K207" s="287"/>
    </row>
    <row r="208" spans="1:11" ht="38.25" customHeight="1" x14ac:dyDescent="0.25">
      <c r="A208" s="69">
        <v>1</v>
      </c>
      <c r="B208" s="74" t="s">
        <v>158</v>
      </c>
      <c r="C208" s="74">
        <v>206916313</v>
      </c>
      <c r="D208" s="74">
        <v>365</v>
      </c>
      <c r="E208" s="74">
        <v>21.1</v>
      </c>
      <c r="F208" s="66">
        <v>1000000</v>
      </c>
      <c r="G208" s="292" t="s">
        <v>174</v>
      </c>
      <c r="H208" s="293"/>
      <c r="I208" s="293"/>
      <c r="J208" s="293"/>
      <c r="K208" s="294"/>
    </row>
    <row r="209" spans="1:11" ht="38.25" customHeight="1" x14ac:dyDescent="0.25">
      <c r="A209" s="69">
        <v>2</v>
      </c>
      <c r="B209" s="74" t="s">
        <v>175</v>
      </c>
      <c r="C209" s="74" t="s">
        <v>176</v>
      </c>
      <c r="D209" s="74">
        <v>365</v>
      </c>
      <c r="E209" s="74">
        <v>19.3</v>
      </c>
      <c r="F209" s="66">
        <v>1000000</v>
      </c>
      <c r="G209" s="292" t="s">
        <v>177</v>
      </c>
      <c r="H209" s="293"/>
      <c r="I209" s="293"/>
      <c r="J209" s="293"/>
      <c r="K209" s="294"/>
    </row>
    <row r="210" spans="1:11" ht="15.75" x14ac:dyDescent="0.25">
      <c r="A210" s="285" t="s">
        <v>55</v>
      </c>
      <c r="B210" s="285"/>
      <c r="C210" s="55"/>
      <c r="D210" s="69"/>
      <c r="E210" s="69"/>
      <c r="F210" s="67">
        <f>+F209+F208</f>
        <v>2000000</v>
      </c>
      <c r="G210" s="285" t="s">
        <v>146</v>
      </c>
      <c r="H210" s="285"/>
      <c r="I210" s="285"/>
      <c r="J210" s="285"/>
      <c r="K210" s="285"/>
    </row>
    <row r="211" spans="1:11" x14ac:dyDescent="0.25">
      <c r="A211" s="16"/>
      <c r="B211" s="16"/>
      <c r="C211" s="16"/>
      <c r="D211" s="16"/>
      <c r="E211" s="16"/>
      <c r="F211" s="16"/>
      <c r="G211" s="16"/>
      <c r="H211" s="16"/>
      <c r="I211" s="53"/>
      <c r="J211" s="53"/>
      <c r="K211" s="53"/>
    </row>
    <row r="212" spans="1:11" x14ac:dyDescent="0.25">
      <c r="A212" s="16"/>
      <c r="B212" s="16"/>
      <c r="C212" s="16"/>
      <c r="D212" s="16"/>
      <c r="E212" s="16"/>
      <c r="F212" s="16"/>
      <c r="G212" s="16"/>
      <c r="H212" s="16"/>
      <c r="I212" s="53"/>
      <c r="J212" s="53"/>
      <c r="K212" s="53"/>
    </row>
    <row r="213" spans="1:11" ht="60.75" customHeight="1" x14ac:dyDescent="0.25">
      <c r="A213" s="281" t="s">
        <v>240</v>
      </c>
      <c r="B213" s="282"/>
      <c r="C213" s="282"/>
      <c r="D213" s="282"/>
      <c r="E213" s="282"/>
      <c r="F213" s="282"/>
      <c r="G213" s="282"/>
      <c r="H213" s="282"/>
      <c r="I213" s="282"/>
      <c r="J213" s="282"/>
      <c r="K213" s="282"/>
    </row>
    <row r="214" spans="1:11" ht="15.75" x14ac:dyDescent="0.25">
      <c r="A214" s="274" t="s">
        <v>131</v>
      </c>
      <c r="B214" s="274"/>
      <c r="C214" s="274"/>
      <c r="D214" s="274"/>
      <c r="E214" s="274"/>
      <c r="F214" s="274"/>
      <c r="G214" s="274"/>
      <c r="H214" s="274"/>
      <c r="I214" s="274"/>
      <c r="J214" s="274"/>
      <c r="K214" s="274"/>
    </row>
    <row r="215" spans="1:11" ht="15.75" x14ac:dyDescent="0.25">
      <c r="A215" s="68"/>
      <c r="B215" s="289" t="s">
        <v>132</v>
      </c>
      <c r="C215" s="289"/>
      <c r="D215" s="289"/>
      <c r="E215" s="68"/>
      <c r="F215" s="68"/>
      <c r="G215" s="68"/>
      <c r="H215" s="68"/>
      <c r="I215" s="68"/>
      <c r="J215" s="68"/>
      <c r="K215" s="68"/>
    </row>
    <row r="216" spans="1:11" ht="31.5" x14ac:dyDescent="0.25">
      <c r="A216" s="287" t="s">
        <v>40</v>
      </c>
      <c r="B216" s="287" t="s">
        <v>133</v>
      </c>
      <c r="C216" s="287" t="s">
        <v>134</v>
      </c>
      <c r="D216" s="290" t="s">
        <v>135</v>
      </c>
      <c r="E216" s="287" t="s">
        <v>136</v>
      </c>
      <c r="F216" s="54" t="s">
        <v>137</v>
      </c>
      <c r="G216" s="287" t="s">
        <v>138</v>
      </c>
      <c r="H216" s="287"/>
      <c r="I216" s="287" t="s">
        <v>139</v>
      </c>
      <c r="J216" s="287"/>
      <c r="K216" s="287"/>
    </row>
    <row r="217" spans="1:11" ht="47.25" x14ac:dyDescent="0.25">
      <c r="A217" s="287"/>
      <c r="B217" s="287"/>
      <c r="C217" s="287"/>
      <c r="D217" s="291"/>
      <c r="E217" s="287"/>
      <c r="F217" s="54" t="s">
        <v>140</v>
      </c>
      <c r="G217" s="54" t="s">
        <v>141</v>
      </c>
      <c r="H217" s="54" t="s">
        <v>142</v>
      </c>
      <c r="I217" s="54" t="s">
        <v>143</v>
      </c>
      <c r="J217" s="54" t="s">
        <v>144</v>
      </c>
      <c r="K217" s="54" t="s">
        <v>145</v>
      </c>
    </row>
    <row r="218" spans="1:11" ht="15.75" x14ac:dyDescent="0.25">
      <c r="A218" s="69" t="s">
        <v>50</v>
      </c>
      <c r="B218" s="74"/>
      <c r="C218" s="74"/>
      <c r="D218" s="74"/>
      <c r="E218" s="55"/>
      <c r="F218" s="55"/>
      <c r="G218" s="55"/>
      <c r="H218" s="55"/>
      <c r="I218" s="55"/>
      <c r="J218" s="55"/>
      <c r="K218" s="70"/>
    </row>
    <row r="219" spans="1:11" ht="15.75" x14ac:dyDescent="0.25">
      <c r="A219" s="69" t="s">
        <v>52</v>
      </c>
      <c r="B219" s="55"/>
      <c r="C219" s="55"/>
      <c r="D219" s="55"/>
      <c r="E219" s="55"/>
      <c r="F219" s="55"/>
      <c r="G219" s="55"/>
      <c r="H219" s="55"/>
      <c r="I219" s="55"/>
      <c r="J219" s="55"/>
      <c r="K219" s="70"/>
    </row>
    <row r="220" spans="1:11" ht="15.75" x14ac:dyDescent="0.25">
      <c r="A220" s="69" t="s">
        <v>53</v>
      </c>
      <c r="B220" s="55"/>
      <c r="C220" s="55"/>
      <c r="D220" s="55"/>
      <c r="E220" s="55"/>
      <c r="F220" s="55"/>
      <c r="G220" s="55"/>
      <c r="H220" s="55"/>
      <c r="I220" s="55"/>
      <c r="J220" s="55"/>
      <c r="K220" s="70"/>
    </row>
    <row r="221" spans="1:11" ht="15.75" x14ac:dyDescent="0.25">
      <c r="A221" s="287" t="s">
        <v>55</v>
      </c>
      <c r="B221" s="287"/>
      <c r="C221" s="54" t="s">
        <v>146</v>
      </c>
      <c r="D221" s="54">
        <v>0</v>
      </c>
      <c r="E221" s="54">
        <v>0</v>
      </c>
      <c r="F221" s="54">
        <v>0</v>
      </c>
      <c r="G221" s="54">
        <v>0</v>
      </c>
      <c r="H221" s="54">
        <v>0</v>
      </c>
      <c r="I221" s="54">
        <v>0</v>
      </c>
      <c r="J221" s="54">
        <v>0</v>
      </c>
      <c r="K221" s="54">
        <v>0</v>
      </c>
    </row>
    <row r="222" spans="1:11" x14ac:dyDescent="0.25">
      <c r="A222" s="71"/>
      <c r="B222" s="71"/>
      <c r="C222" s="71"/>
      <c r="D222" s="71"/>
      <c r="E222" s="71"/>
      <c r="F222" s="71"/>
      <c r="G222" s="71"/>
      <c r="H222" s="71"/>
      <c r="I222" s="71"/>
      <c r="J222" s="71"/>
      <c r="K222" s="71"/>
    </row>
    <row r="223" spans="1:11" ht="15.75" x14ac:dyDescent="0.25">
      <c r="A223" s="68"/>
      <c r="B223" s="72" t="s">
        <v>147</v>
      </c>
      <c r="C223" s="72"/>
      <c r="D223" s="68"/>
      <c r="E223" s="68"/>
      <c r="F223" s="68"/>
      <c r="G223" s="73"/>
      <c r="H223" s="73"/>
      <c r="I223" s="73"/>
      <c r="J223" s="73"/>
      <c r="K223" s="73"/>
    </row>
    <row r="224" spans="1:11" ht="47.25" x14ac:dyDescent="0.25">
      <c r="A224" s="54" t="s">
        <v>40</v>
      </c>
      <c r="B224" s="54" t="s">
        <v>148</v>
      </c>
      <c r="C224" s="54" t="s">
        <v>134</v>
      </c>
      <c r="D224" s="54" t="s">
        <v>135</v>
      </c>
      <c r="E224" s="54" t="s">
        <v>136</v>
      </c>
      <c r="F224" s="54" t="s">
        <v>149</v>
      </c>
      <c r="G224" s="287" t="s">
        <v>150</v>
      </c>
      <c r="H224" s="287"/>
      <c r="I224" s="287"/>
      <c r="J224" s="287"/>
      <c r="K224" s="287"/>
    </row>
    <row r="225" spans="1:11" ht="15.75" x14ac:dyDescent="0.25">
      <c r="A225" s="69" t="s">
        <v>50</v>
      </c>
      <c r="B225" s="55"/>
      <c r="C225" s="55"/>
      <c r="D225" s="55"/>
      <c r="E225" s="55"/>
      <c r="F225" s="55"/>
      <c r="G225" s="286"/>
      <c r="H225" s="286"/>
      <c r="I225" s="286"/>
      <c r="J225" s="286"/>
      <c r="K225" s="286"/>
    </row>
    <row r="226" spans="1:11" ht="15.75" x14ac:dyDescent="0.25">
      <c r="A226" s="69" t="s">
        <v>52</v>
      </c>
      <c r="B226" s="55"/>
      <c r="C226" s="55"/>
      <c r="D226" s="55"/>
      <c r="E226" s="55"/>
      <c r="F226" s="55"/>
      <c r="G226" s="286"/>
      <c r="H226" s="286"/>
      <c r="I226" s="286"/>
      <c r="J226" s="286"/>
      <c r="K226" s="286"/>
    </row>
    <row r="227" spans="1:11" ht="15.75" x14ac:dyDescent="0.25">
      <c r="A227" s="69" t="s">
        <v>53</v>
      </c>
      <c r="B227" s="55"/>
      <c r="C227" s="55"/>
      <c r="D227" s="55"/>
      <c r="E227" s="55"/>
      <c r="F227" s="55"/>
      <c r="G227" s="286"/>
      <c r="H227" s="286"/>
      <c r="I227" s="286"/>
      <c r="J227" s="286"/>
      <c r="K227" s="286"/>
    </row>
    <row r="228" spans="1:11" ht="15.75" x14ac:dyDescent="0.25">
      <c r="A228" s="287" t="s">
        <v>55</v>
      </c>
      <c r="B228" s="287"/>
      <c r="C228" s="54" t="s">
        <v>146</v>
      </c>
      <c r="D228" s="54">
        <v>0</v>
      </c>
      <c r="E228" s="54">
        <v>0</v>
      </c>
      <c r="F228" s="54">
        <v>0</v>
      </c>
      <c r="G228" s="285" t="s">
        <v>146</v>
      </c>
      <c r="H228" s="285"/>
      <c r="I228" s="285"/>
      <c r="J228" s="285"/>
      <c r="K228" s="285"/>
    </row>
    <row r="229" spans="1:11" x14ac:dyDescent="0.25">
      <c r="A229" s="71"/>
      <c r="B229" s="71"/>
      <c r="C229" s="71"/>
      <c r="D229" s="71"/>
      <c r="E229" s="71"/>
      <c r="F229" s="71"/>
      <c r="G229" s="71"/>
      <c r="H229" s="71"/>
      <c r="I229" s="71"/>
      <c r="J229" s="71"/>
      <c r="K229" s="71"/>
    </row>
    <row r="230" spans="1:11" ht="15.75" x14ac:dyDescent="0.25">
      <c r="A230" s="68"/>
      <c r="B230" s="72" t="s">
        <v>151</v>
      </c>
      <c r="C230" s="72"/>
      <c r="D230" s="68"/>
      <c r="E230" s="68"/>
      <c r="F230" s="68"/>
      <c r="G230" s="73"/>
      <c r="H230" s="73"/>
      <c r="I230" s="73"/>
      <c r="J230" s="73"/>
      <c r="K230" s="73"/>
    </row>
    <row r="231" spans="1:11" ht="31.5" x14ac:dyDescent="0.25">
      <c r="A231" s="54" t="s">
        <v>40</v>
      </c>
      <c r="B231" s="54" t="s">
        <v>152</v>
      </c>
      <c r="C231" s="54" t="s">
        <v>134</v>
      </c>
      <c r="D231" s="54" t="s">
        <v>153</v>
      </c>
      <c r="E231" s="54" t="s">
        <v>154</v>
      </c>
      <c r="F231" s="54" t="s">
        <v>155</v>
      </c>
      <c r="G231" s="287" t="s">
        <v>156</v>
      </c>
      <c r="H231" s="287"/>
      <c r="I231" s="287"/>
      <c r="J231" s="287"/>
      <c r="K231" s="287"/>
    </row>
    <row r="232" spans="1:11" ht="25.5" x14ac:dyDescent="0.25">
      <c r="A232" s="69">
        <v>1</v>
      </c>
      <c r="B232" s="74" t="s">
        <v>178</v>
      </c>
      <c r="C232" s="74">
        <v>202521935</v>
      </c>
      <c r="D232" s="74">
        <v>365</v>
      </c>
      <c r="E232" s="74">
        <v>18.100000000000001</v>
      </c>
      <c r="F232" s="66">
        <v>1000000</v>
      </c>
      <c r="G232" s="288" t="s">
        <v>179</v>
      </c>
      <c r="H232" s="288"/>
      <c r="I232" s="288"/>
      <c r="J232" s="288"/>
      <c r="K232" s="288"/>
    </row>
    <row r="233" spans="1:11" ht="15.75" x14ac:dyDescent="0.25">
      <c r="A233" s="285" t="s">
        <v>55</v>
      </c>
      <c r="B233" s="285"/>
      <c r="C233" s="55"/>
      <c r="D233" s="69"/>
      <c r="E233" s="69"/>
      <c r="F233" s="67">
        <f>+F232</f>
        <v>1000000</v>
      </c>
      <c r="G233" s="285" t="s">
        <v>146</v>
      </c>
      <c r="H233" s="285"/>
      <c r="I233" s="285"/>
      <c r="J233" s="285"/>
      <c r="K233" s="285"/>
    </row>
    <row r="234" spans="1:11" x14ac:dyDescent="0.25">
      <c r="A234" s="16"/>
      <c r="B234" s="16"/>
      <c r="C234" s="16"/>
      <c r="D234" s="16"/>
      <c r="E234" s="16"/>
      <c r="F234" s="16"/>
      <c r="G234" s="16"/>
      <c r="H234" s="16"/>
      <c r="I234" s="53"/>
      <c r="J234" s="53"/>
      <c r="K234" s="53"/>
    </row>
    <row r="235" spans="1:11" x14ac:dyDescent="0.25">
      <c r="A235" s="16"/>
      <c r="B235" s="16"/>
      <c r="C235" s="16"/>
      <c r="D235" s="16"/>
      <c r="E235" s="16"/>
      <c r="F235" s="16"/>
      <c r="G235" s="16"/>
      <c r="H235" s="16"/>
      <c r="I235" s="53"/>
      <c r="J235" s="53"/>
      <c r="K235" s="53"/>
    </row>
    <row r="236" spans="1:11" ht="60.75" customHeight="1" x14ac:dyDescent="0.25">
      <c r="A236" s="281" t="s">
        <v>241</v>
      </c>
      <c r="B236" s="282"/>
      <c r="C236" s="282"/>
      <c r="D236" s="282"/>
      <c r="E236" s="282"/>
      <c r="F236" s="282"/>
      <c r="G236" s="282"/>
      <c r="H236" s="282"/>
      <c r="I236" s="282"/>
      <c r="J236" s="282"/>
      <c r="K236" s="282"/>
    </row>
    <row r="237" spans="1:11" ht="15.75" x14ac:dyDescent="0.25">
      <c r="A237" s="274" t="s">
        <v>131</v>
      </c>
      <c r="B237" s="274"/>
      <c r="C237" s="274"/>
      <c r="D237" s="274"/>
      <c r="E237" s="274"/>
      <c r="F237" s="274"/>
      <c r="G237" s="274"/>
      <c r="H237" s="274"/>
      <c r="I237" s="274"/>
      <c r="J237" s="274"/>
      <c r="K237" s="274"/>
    </row>
    <row r="238" spans="1:11" ht="15.75" x14ac:dyDescent="0.25">
      <c r="A238" s="68"/>
      <c r="B238" s="289" t="s">
        <v>132</v>
      </c>
      <c r="C238" s="289"/>
      <c r="D238" s="289"/>
      <c r="E238" s="68"/>
      <c r="F238" s="68"/>
      <c r="G238" s="68"/>
      <c r="H238" s="68"/>
      <c r="I238" s="68"/>
      <c r="J238" s="68"/>
      <c r="K238" s="68"/>
    </row>
    <row r="239" spans="1:11" ht="31.5" x14ac:dyDescent="0.25">
      <c r="A239" s="287" t="s">
        <v>40</v>
      </c>
      <c r="B239" s="287" t="s">
        <v>133</v>
      </c>
      <c r="C239" s="287" t="s">
        <v>134</v>
      </c>
      <c r="D239" s="290" t="s">
        <v>135</v>
      </c>
      <c r="E239" s="287" t="s">
        <v>136</v>
      </c>
      <c r="F239" s="54" t="s">
        <v>137</v>
      </c>
      <c r="G239" s="287" t="s">
        <v>138</v>
      </c>
      <c r="H239" s="287"/>
      <c r="I239" s="287" t="s">
        <v>139</v>
      </c>
      <c r="J239" s="287"/>
      <c r="K239" s="287"/>
    </row>
    <row r="240" spans="1:11" ht="47.25" x14ac:dyDescent="0.25">
      <c r="A240" s="287"/>
      <c r="B240" s="287"/>
      <c r="C240" s="287"/>
      <c r="D240" s="291"/>
      <c r="E240" s="287"/>
      <c r="F240" s="54" t="s">
        <v>140</v>
      </c>
      <c r="G240" s="54" t="s">
        <v>141</v>
      </c>
      <c r="H240" s="54" t="s">
        <v>142</v>
      </c>
      <c r="I240" s="54" t="s">
        <v>143</v>
      </c>
      <c r="J240" s="54" t="s">
        <v>144</v>
      </c>
      <c r="K240" s="54" t="s">
        <v>145</v>
      </c>
    </row>
    <row r="241" spans="1:11" ht="15.75" x14ac:dyDescent="0.25">
      <c r="A241" s="69" t="s">
        <v>50</v>
      </c>
      <c r="B241" s="55"/>
      <c r="C241" s="55"/>
      <c r="D241" s="55"/>
      <c r="E241" s="55"/>
      <c r="F241" s="55"/>
      <c r="G241" s="55"/>
      <c r="H241" s="55"/>
      <c r="I241" s="55"/>
      <c r="J241" s="55"/>
      <c r="K241" s="70"/>
    </row>
    <row r="242" spans="1:11" ht="15.75" x14ac:dyDescent="0.25">
      <c r="A242" s="69" t="s">
        <v>52</v>
      </c>
      <c r="B242" s="55"/>
      <c r="C242" s="55"/>
      <c r="D242" s="55"/>
      <c r="E242" s="55"/>
      <c r="F242" s="55"/>
      <c r="G242" s="55"/>
      <c r="H242" s="55"/>
      <c r="I242" s="55"/>
      <c r="J242" s="55"/>
      <c r="K242" s="70"/>
    </row>
    <row r="243" spans="1:11" ht="15.75" x14ac:dyDescent="0.25">
      <c r="A243" s="69" t="s">
        <v>53</v>
      </c>
      <c r="B243" s="55"/>
      <c r="C243" s="55"/>
      <c r="D243" s="55"/>
      <c r="E243" s="55"/>
      <c r="F243" s="55"/>
      <c r="G243" s="55"/>
      <c r="H243" s="55"/>
      <c r="I243" s="55"/>
      <c r="J243" s="55"/>
      <c r="K243" s="70"/>
    </row>
    <row r="244" spans="1:11" ht="15.75" x14ac:dyDescent="0.25">
      <c r="A244" s="287" t="s">
        <v>55</v>
      </c>
      <c r="B244" s="287"/>
      <c r="C244" s="54" t="s">
        <v>146</v>
      </c>
      <c r="D244" s="54">
        <v>0</v>
      </c>
      <c r="E244" s="54">
        <v>0</v>
      </c>
      <c r="F244" s="54">
        <v>0</v>
      </c>
      <c r="G244" s="54">
        <v>0</v>
      </c>
      <c r="H244" s="54">
        <v>0</v>
      </c>
      <c r="I244" s="54">
        <v>0</v>
      </c>
      <c r="J244" s="54">
        <v>0</v>
      </c>
      <c r="K244" s="54">
        <v>0</v>
      </c>
    </row>
    <row r="245" spans="1:11" x14ac:dyDescent="0.25">
      <c r="A245" s="71"/>
      <c r="B245" s="71"/>
      <c r="C245" s="71"/>
      <c r="D245" s="71"/>
      <c r="E245" s="71"/>
      <c r="F245" s="71"/>
      <c r="G245" s="71"/>
      <c r="H245" s="71"/>
      <c r="I245" s="71"/>
      <c r="J245" s="71"/>
      <c r="K245" s="71"/>
    </row>
    <row r="246" spans="1:11" ht="15.75" x14ac:dyDescent="0.25">
      <c r="A246" s="68"/>
      <c r="B246" s="72" t="s">
        <v>147</v>
      </c>
      <c r="C246" s="72"/>
      <c r="D246" s="68"/>
      <c r="E246" s="68"/>
      <c r="F246" s="68"/>
      <c r="G246" s="73"/>
      <c r="H246" s="73"/>
      <c r="I246" s="73"/>
      <c r="J246" s="73"/>
      <c r="K246" s="73"/>
    </row>
    <row r="247" spans="1:11" ht="47.25" x14ac:dyDescent="0.25">
      <c r="A247" s="54" t="s">
        <v>40</v>
      </c>
      <c r="B247" s="54" t="s">
        <v>148</v>
      </c>
      <c r="C247" s="54" t="s">
        <v>134</v>
      </c>
      <c r="D247" s="54" t="s">
        <v>135</v>
      </c>
      <c r="E247" s="54" t="s">
        <v>136</v>
      </c>
      <c r="F247" s="54" t="s">
        <v>149</v>
      </c>
      <c r="G247" s="287" t="s">
        <v>150</v>
      </c>
      <c r="H247" s="287"/>
      <c r="I247" s="287"/>
      <c r="J247" s="287"/>
      <c r="K247" s="287"/>
    </row>
    <row r="248" spans="1:11" ht="15.75" x14ac:dyDescent="0.25">
      <c r="A248" s="69" t="s">
        <v>50</v>
      </c>
      <c r="B248" s="55"/>
      <c r="C248" s="55"/>
      <c r="D248" s="55"/>
      <c r="E248" s="55"/>
      <c r="F248" s="55"/>
      <c r="G248" s="286"/>
      <c r="H248" s="286"/>
      <c r="I248" s="286"/>
      <c r="J248" s="286"/>
      <c r="K248" s="286"/>
    </row>
    <row r="249" spans="1:11" ht="15.75" x14ac:dyDescent="0.25">
      <c r="A249" s="69" t="s">
        <v>52</v>
      </c>
      <c r="B249" s="55"/>
      <c r="C249" s="55"/>
      <c r="D249" s="55"/>
      <c r="E249" s="55"/>
      <c r="F249" s="55"/>
      <c r="G249" s="286"/>
      <c r="H249" s="286"/>
      <c r="I249" s="286"/>
      <c r="J249" s="286"/>
      <c r="K249" s="286"/>
    </row>
    <row r="250" spans="1:11" ht="15.75" x14ac:dyDescent="0.25">
      <c r="A250" s="69" t="s">
        <v>53</v>
      </c>
      <c r="B250" s="55"/>
      <c r="C250" s="55"/>
      <c r="D250" s="55"/>
      <c r="E250" s="55"/>
      <c r="F250" s="55"/>
      <c r="G250" s="286"/>
      <c r="H250" s="286"/>
      <c r="I250" s="286"/>
      <c r="J250" s="286"/>
      <c r="K250" s="286"/>
    </row>
    <row r="251" spans="1:11" ht="15.75" x14ac:dyDescent="0.25">
      <c r="A251" s="287" t="s">
        <v>55</v>
      </c>
      <c r="B251" s="287"/>
      <c r="C251" s="54" t="s">
        <v>146</v>
      </c>
      <c r="D251" s="54">
        <v>0</v>
      </c>
      <c r="E251" s="54">
        <v>0</v>
      </c>
      <c r="F251" s="54">
        <v>0</v>
      </c>
      <c r="G251" s="285" t="s">
        <v>146</v>
      </c>
      <c r="H251" s="285"/>
      <c r="I251" s="285"/>
      <c r="J251" s="285"/>
      <c r="K251" s="285"/>
    </row>
    <row r="252" spans="1:11" x14ac:dyDescent="0.25">
      <c r="A252" s="71"/>
      <c r="B252" s="71"/>
      <c r="C252" s="71"/>
      <c r="D252" s="71"/>
      <c r="E252" s="71"/>
      <c r="F252" s="71"/>
      <c r="G252" s="71"/>
      <c r="H252" s="71"/>
      <c r="I252" s="71"/>
      <c r="J252" s="71"/>
      <c r="K252" s="71"/>
    </row>
    <row r="253" spans="1:11" ht="15.75" x14ac:dyDescent="0.25">
      <c r="A253" s="68"/>
      <c r="B253" s="72" t="s">
        <v>151</v>
      </c>
      <c r="C253" s="72"/>
      <c r="D253" s="68"/>
      <c r="E253" s="68"/>
      <c r="F253" s="68"/>
      <c r="G253" s="73"/>
      <c r="H253" s="73"/>
      <c r="I253" s="73"/>
      <c r="J253" s="73"/>
      <c r="K253" s="73"/>
    </row>
    <row r="254" spans="1:11" ht="31.5" x14ac:dyDescent="0.25">
      <c r="A254" s="54" t="s">
        <v>40</v>
      </c>
      <c r="B254" s="54" t="s">
        <v>152</v>
      </c>
      <c r="C254" s="54" t="s">
        <v>134</v>
      </c>
      <c r="D254" s="54" t="s">
        <v>153</v>
      </c>
      <c r="E254" s="54" t="s">
        <v>154</v>
      </c>
      <c r="F254" s="54" t="s">
        <v>155</v>
      </c>
      <c r="G254" s="287" t="s">
        <v>156</v>
      </c>
      <c r="H254" s="287"/>
      <c r="I254" s="287"/>
      <c r="J254" s="287"/>
      <c r="K254" s="287"/>
    </row>
    <row r="255" spans="1:11" ht="25.5" x14ac:dyDescent="0.25">
      <c r="A255" s="54">
        <v>1</v>
      </c>
      <c r="B255" s="74" t="s">
        <v>171</v>
      </c>
      <c r="C255" s="74">
        <v>202521935</v>
      </c>
      <c r="D255" s="74">
        <v>365</v>
      </c>
      <c r="E255" s="74">
        <v>18.100000000000001</v>
      </c>
      <c r="F255" s="66">
        <v>700000</v>
      </c>
      <c r="G255" s="288" t="s">
        <v>180</v>
      </c>
      <c r="H255" s="288"/>
      <c r="I255" s="288"/>
      <c r="J255" s="288"/>
      <c r="K255" s="288"/>
    </row>
    <row r="256" spans="1:11" ht="15.75" x14ac:dyDescent="0.25">
      <c r="A256" s="285" t="s">
        <v>55</v>
      </c>
      <c r="B256" s="285"/>
      <c r="C256" s="55"/>
      <c r="D256" s="69"/>
      <c r="E256" s="69"/>
      <c r="F256" s="67">
        <f>+F255</f>
        <v>700000</v>
      </c>
      <c r="G256" s="285" t="s">
        <v>146</v>
      </c>
      <c r="H256" s="285"/>
      <c r="I256" s="285"/>
      <c r="J256" s="285"/>
      <c r="K256" s="285"/>
    </row>
    <row r="258" spans="1:11" ht="48.75" customHeight="1" x14ac:dyDescent="0.25">
      <c r="A258" s="299" t="s">
        <v>242</v>
      </c>
      <c r="B258" s="300"/>
      <c r="C258" s="300"/>
      <c r="D258" s="300"/>
      <c r="E258" s="300"/>
      <c r="F258" s="300"/>
      <c r="G258" s="300"/>
      <c r="H258" s="300"/>
      <c r="I258" s="300"/>
      <c r="J258" s="300"/>
      <c r="K258" s="300"/>
    </row>
    <row r="259" spans="1:11" ht="15.75" x14ac:dyDescent="0.25">
      <c r="A259" s="301" t="s">
        <v>131</v>
      </c>
      <c r="B259" s="301"/>
      <c r="C259" s="301"/>
      <c r="D259" s="301"/>
      <c r="E259" s="301"/>
      <c r="F259" s="301"/>
      <c r="G259" s="301"/>
      <c r="H259" s="301"/>
      <c r="I259" s="301"/>
      <c r="J259" s="301"/>
      <c r="K259" s="301"/>
    </row>
    <row r="260" spans="1:11" ht="15.75" x14ac:dyDescent="0.25">
      <c r="A260" s="56"/>
      <c r="B260" s="302" t="s">
        <v>132</v>
      </c>
      <c r="C260" s="302"/>
      <c r="D260" s="302"/>
      <c r="E260" s="56"/>
      <c r="F260" s="56"/>
      <c r="G260" s="56"/>
      <c r="H260" s="56"/>
      <c r="I260" s="56"/>
      <c r="J260" s="56"/>
      <c r="K260" s="56"/>
    </row>
    <row r="261" spans="1:11" ht="31.5" x14ac:dyDescent="0.25">
      <c r="A261" s="297" t="s">
        <v>40</v>
      </c>
      <c r="B261" s="297" t="s">
        <v>133</v>
      </c>
      <c r="C261" s="297" t="s">
        <v>134</v>
      </c>
      <c r="D261" s="303" t="s">
        <v>135</v>
      </c>
      <c r="E261" s="297" t="s">
        <v>136</v>
      </c>
      <c r="F261" s="57" t="s">
        <v>137</v>
      </c>
      <c r="G261" s="297" t="s">
        <v>138</v>
      </c>
      <c r="H261" s="297"/>
      <c r="I261" s="297" t="s">
        <v>139</v>
      </c>
      <c r="J261" s="297"/>
      <c r="K261" s="297"/>
    </row>
    <row r="262" spans="1:11" ht="47.25" x14ac:dyDescent="0.25">
      <c r="A262" s="297"/>
      <c r="B262" s="297"/>
      <c r="C262" s="297"/>
      <c r="D262" s="304"/>
      <c r="E262" s="297"/>
      <c r="F262" s="57" t="s">
        <v>140</v>
      </c>
      <c r="G262" s="57" t="s">
        <v>141</v>
      </c>
      <c r="H262" s="57" t="s">
        <v>142</v>
      </c>
      <c r="I262" s="57" t="s">
        <v>143</v>
      </c>
      <c r="J262" s="57" t="s">
        <v>144</v>
      </c>
      <c r="K262" s="57" t="s">
        <v>145</v>
      </c>
    </row>
    <row r="263" spans="1:11" ht="15.75" x14ac:dyDescent="0.25">
      <c r="A263" s="58" t="s">
        <v>50</v>
      </c>
      <c r="B263" s="64" t="s">
        <v>146</v>
      </c>
      <c r="C263" s="64" t="s">
        <v>146</v>
      </c>
      <c r="D263" s="64" t="s">
        <v>146</v>
      </c>
      <c r="E263" s="64" t="s">
        <v>146</v>
      </c>
      <c r="F263" s="64" t="s">
        <v>146</v>
      </c>
      <c r="G263" s="64" t="s">
        <v>146</v>
      </c>
      <c r="H263" s="64" t="s">
        <v>146</v>
      </c>
      <c r="I263" s="64" t="s">
        <v>146</v>
      </c>
      <c r="J263" s="64" t="s">
        <v>146</v>
      </c>
      <c r="K263" s="79" t="s">
        <v>146</v>
      </c>
    </row>
    <row r="264" spans="1:11" ht="15.75" x14ac:dyDescent="0.25">
      <c r="A264" s="58" t="s">
        <v>52</v>
      </c>
      <c r="B264" s="59"/>
      <c r="C264" s="59"/>
      <c r="D264" s="59"/>
      <c r="E264" s="59"/>
      <c r="F264" s="59"/>
      <c r="G264" s="59"/>
      <c r="H264" s="59"/>
      <c r="I264" s="59"/>
      <c r="J264" s="59"/>
      <c r="K264" s="60"/>
    </row>
    <row r="265" spans="1:11" ht="15.75" x14ac:dyDescent="0.25">
      <c r="A265" s="58" t="s">
        <v>53</v>
      </c>
      <c r="B265" s="59"/>
      <c r="C265" s="59"/>
      <c r="D265" s="59"/>
      <c r="E265" s="59"/>
      <c r="F265" s="59"/>
      <c r="G265" s="59"/>
      <c r="H265" s="59"/>
      <c r="I265" s="59"/>
      <c r="J265" s="59"/>
      <c r="K265" s="60"/>
    </row>
    <row r="266" spans="1:11" ht="15.75" x14ac:dyDescent="0.25">
      <c r="A266" s="297" t="s">
        <v>55</v>
      </c>
      <c r="B266" s="297"/>
      <c r="C266" s="57" t="s">
        <v>146</v>
      </c>
      <c r="D266" s="57">
        <v>0</v>
      </c>
      <c r="E266" s="57">
        <v>0</v>
      </c>
      <c r="F266" s="57">
        <v>0</v>
      </c>
      <c r="G266" s="57">
        <v>0</v>
      </c>
      <c r="H266" s="57">
        <v>0</v>
      </c>
      <c r="I266" s="57">
        <v>0</v>
      </c>
      <c r="J266" s="57">
        <v>0</v>
      </c>
      <c r="K266" s="57">
        <v>0</v>
      </c>
    </row>
    <row r="267" spans="1:11" x14ac:dyDescent="0.25">
      <c r="A267" s="61"/>
      <c r="B267" s="61"/>
      <c r="C267" s="61"/>
      <c r="D267" s="61"/>
      <c r="E267" s="61"/>
      <c r="F267" s="61"/>
      <c r="G267" s="61"/>
      <c r="H267" s="61"/>
      <c r="I267" s="61"/>
      <c r="J267" s="61"/>
      <c r="K267" s="61"/>
    </row>
    <row r="268" spans="1:11" ht="15.75" x14ac:dyDescent="0.25">
      <c r="A268" s="56"/>
      <c r="B268" s="62" t="s">
        <v>147</v>
      </c>
      <c r="C268" s="62"/>
      <c r="D268" s="56"/>
      <c r="E268" s="56"/>
      <c r="F268" s="56"/>
      <c r="G268" s="63"/>
      <c r="H268" s="63"/>
      <c r="I268" s="63"/>
      <c r="J268" s="63"/>
      <c r="K268" s="63"/>
    </row>
    <row r="269" spans="1:11" ht="47.25" x14ac:dyDescent="0.25">
      <c r="A269" s="57" t="s">
        <v>40</v>
      </c>
      <c r="B269" s="57" t="s">
        <v>148</v>
      </c>
      <c r="C269" s="57" t="s">
        <v>134</v>
      </c>
      <c r="D269" s="57" t="s">
        <v>135</v>
      </c>
      <c r="E269" s="57" t="s">
        <v>136</v>
      </c>
      <c r="F269" s="57" t="s">
        <v>149</v>
      </c>
      <c r="G269" s="297" t="s">
        <v>150</v>
      </c>
      <c r="H269" s="297"/>
      <c r="I269" s="297"/>
      <c r="J269" s="297"/>
      <c r="K269" s="297"/>
    </row>
    <row r="270" spans="1:11" ht="15.75" x14ac:dyDescent="0.25">
      <c r="A270" s="58" t="s">
        <v>50</v>
      </c>
      <c r="B270" s="64" t="s">
        <v>146</v>
      </c>
      <c r="C270" s="64" t="s">
        <v>146</v>
      </c>
      <c r="D270" s="64" t="s">
        <v>146</v>
      </c>
      <c r="E270" s="64" t="s">
        <v>146</v>
      </c>
      <c r="F270" s="64" t="s">
        <v>146</v>
      </c>
      <c r="G270" s="296" t="s">
        <v>146</v>
      </c>
      <c r="H270" s="296"/>
      <c r="I270" s="296"/>
      <c r="J270" s="296"/>
      <c r="K270" s="296"/>
    </row>
    <row r="271" spans="1:11" ht="15.75" x14ac:dyDescent="0.25">
      <c r="A271" s="58" t="s">
        <v>52</v>
      </c>
      <c r="B271" s="59"/>
      <c r="C271" s="59"/>
      <c r="D271" s="59"/>
      <c r="E271" s="59"/>
      <c r="F271" s="59"/>
      <c r="G271" s="298"/>
      <c r="H271" s="298"/>
      <c r="I271" s="298"/>
      <c r="J271" s="298"/>
      <c r="K271" s="298"/>
    </row>
    <row r="272" spans="1:11" ht="15.75" x14ac:dyDescent="0.25">
      <c r="A272" s="58" t="s">
        <v>53</v>
      </c>
      <c r="B272" s="59"/>
      <c r="C272" s="59"/>
      <c r="D272" s="59"/>
      <c r="E272" s="59"/>
      <c r="F272" s="59"/>
      <c r="G272" s="298"/>
      <c r="H272" s="298"/>
      <c r="I272" s="298"/>
      <c r="J272" s="298"/>
      <c r="K272" s="298"/>
    </row>
    <row r="273" spans="1:11" ht="15.75" x14ac:dyDescent="0.25">
      <c r="A273" s="297" t="s">
        <v>55</v>
      </c>
      <c r="B273" s="297"/>
      <c r="C273" s="57" t="s">
        <v>146</v>
      </c>
      <c r="D273" s="57">
        <v>0</v>
      </c>
      <c r="E273" s="57">
        <v>0</v>
      </c>
      <c r="F273" s="57">
        <v>0</v>
      </c>
      <c r="G273" s="295" t="s">
        <v>146</v>
      </c>
      <c r="H273" s="295"/>
      <c r="I273" s="295"/>
      <c r="J273" s="295"/>
      <c r="K273" s="295"/>
    </row>
    <row r="274" spans="1:11" x14ac:dyDescent="0.25">
      <c r="A274" s="61"/>
      <c r="B274" s="61"/>
      <c r="C274" s="61"/>
      <c r="D274" s="61"/>
      <c r="E274" s="61"/>
      <c r="F274" s="61"/>
      <c r="G274" s="61"/>
      <c r="H274" s="61"/>
      <c r="I274" s="61"/>
      <c r="J274" s="61"/>
      <c r="K274" s="61"/>
    </row>
    <row r="275" spans="1:11" ht="15.75" x14ac:dyDescent="0.25">
      <c r="A275" s="56"/>
      <c r="B275" s="62" t="s">
        <v>151</v>
      </c>
      <c r="C275" s="62"/>
      <c r="D275" s="56"/>
      <c r="E275" s="56"/>
      <c r="F275" s="56"/>
      <c r="G275" s="63"/>
      <c r="H275" s="63"/>
      <c r="I275" s="63"/>
      <c r="J275" s="63"/>
      <c r="K275" s="63"/>
    </row>
    <row r="276" spans="1:11" ht="31.5" x14ac:dyDescent="0.25">
      <c r="A276" s="57" t="s">
        <v>40</v>
      </c>
      <c r="B276" s="57" t="s">
        <v>152</v>
      </c>
      <c r="C276" s="57" t="s">
        <v>134</v>
      </c>
      <c r="D276" s="57" t="s">
        <v>153</v>
      </c>
      <c r="E276" s="57" t="s">
        <v>154</v>
      </c>
      <c r="F276" s="57" t="s">
        <v>155</v>
      </c>
      <c r="G276" s="297" t="s">
        <v>156</v>
      </c>
      <c r="H276" s="297"/>
      <c r="I276" s="297"/>
      <c r="J276" s="297"/>
      <c r="K276" s="297"/>
    </row>
    <row r="277" spans="1:11" ht="25.5" x14ac:dyDescent="0.25">
      <c r="A277" s="58">
        <v>1</v>
      </c>
      <c r="B277" s="64" t="s">
        <v>181</v>
      </c>
      <c r="C277" s="64" t="s">
        <v>159</v>
      </c>
      <c r="D277" s="64">
        <v>365</v>
      </c>
      <c r="E277" s="64">
        <v>20.7</v>
      </c>
      <c r="F277" s="66">
        <v>2700000</v>
      </c>
      <c r="G277" s="296" t="s">
        <v>182</v>
      </c>
      <c r="H277" s="296"/>
      <c r="I277" s="296"/>
      <c r="J277" s="296"/>
      <c r="K277" s="296"/>
    </row>
    <row r="278" spans="1:11" ht="15.75" x14ac:dyDescent="0.25">
      <c r="A278" s="297" t="s">
        <v>55</v>
      </c>
      <c r="B278" s="297"/>
      <c r="C278" s="59"/>
      <c r="D278" s="58"/>
      <c r="E278" s="58"/>
      <c r="F278" s="66">
        <f>+F277</f>
        <v>2700000</v>
      </c>
      <c r="G278" s="295" t="s">
        <v>146</v>
      </c>
      <c r="H278" s="295"/>
      <c r="I278" s="295"/>
      <c r="J278" s="295"/>
      <c r="K278" s="295"/>
    </row>
    <row r="281" spans="1:11" ht="48.75" customHeight="1" x14ac:dyDescent="0.25">
      <c r="A281" s="299" t="s">
        <v>243</v>
      </c>
      <c r="B281" s="300"/>
      <c r="C281" s="300"/>
      <c r="D281" s="300"/>
      <c r="E281" s="300"/>
      <c r="F281" s="300"/>
      <c r="G281" s="300"/>
      <c r="H281" s="300"/>
      <c r="I281" s="300"/>
      <c r="J281" s="300"/>
      <c r="K281" s="300"/>
    </row>
    <row r="282" spans="1:11" ht="15.75" x14ac:dyDescent="0.25">
      <c r="A282" s="301" t="s">
        <v>131</v>
      </c>
      <c r="B282" s="301"/>
      <c r="C282" s="301"/>
      <c r="D282" s="301"/>
      <c r="E282" s="301"/>
      <c r="F282" s="301"/>
      <c r="G282" s="301"/>
      <c r="H282" s="301"/>
      <c r="I282" s="301"/>
      <c r="J282" s="301"/>
      <c r="K282" s="301"/>
    </row>
    <row r="283" spans="1:11" ht="15.75" x14ac:dyDescent="0.25">
      <c r="A283" s="56"/>
      <c r="B283" s="302" t="s">
        <v>132</v>
      </c>
      <c r="C283" s="302"/>
      <c r="D283" s="302"/>
      <c r="E283" s="56"/>
      <c r="F283" s="56"/>
      <c r="G283" s="56"/>
      <c r="H283" s="56"/>
      <c r="I283" s="56"/>
      <c r="J283" s="56"/>
      <c r="K283" s="56"/>
    </row>
    <row r="284" spans="1:11" ht="31.5" x14ac:dyDescent="0.25">
      <c r="A284" s="297" t="s">
        <v>40</v>
      </c>
      <c r="B284" s="297" t="s">
        <v>133</v>
      </c>
      <c r="C284" s="297" t="s">
        <v>134</v>
      </c>
      <c r="D284" s="303" t="s">
        <v>135</v>
      </c>
      <c r="E284" s="297" t="s">
        <v>136</v>
      </c>
      <c r="F284" s="57" t="s">
        <v>137</v>
      </c>
      <c r="G284" s="297" t="s">
        <v>138</v>
      </c>
      <c r="H284" s="297"/>
      <c r="I284" s="297" t="s">
        <v>139</v>
      </c>
      <c r="J284" s="297"/>
      <c r="K284" s="297"/>
    </row>
    <row r="285" spans="1:11" ht="47.25" x14ac:dyDescent="0.25">
      <c r="A285" s="297"/>
      <c r="B285" s="297"/>
      <c r="C285" s="297"/>
      <c r="D285" s="304"/>
      <c r="E285" s="297"/>
      <c r="F285" s="57" t="s">
        <v>140</v>
      </c>
      <c r="G285" s="57" t="s">
        <v>141</v>
      </c>
      <c r="H285" s="57" t="s">
        <v>142</v>
      </c>
      <c r="I285" s="57" t="s">
        <v>143</v>
      </c>
      <c r="J285" s="57" t="s">
        <v>144</v>
      </c>
      <c r="K285" s="57" t="s">
        <v>145</v>
      </c>
    </row>
    <row r="286" spans="1:11" ht="15.75" x14ac:dyDescent="0.25">
      <c r="A286" s="58" t="s">
        <v>50</v>
      </c>
      <c r="B286" s="64" t="s">
        <v>146</v>
      </c>
      <c r="C286" s="64" t="s">
        <v>146</v>
      </c>
      <c r="D286" s="64" t="s">
        <v>146</v>
      </c>
      <c r="E286" s="64" t="s">
        <v>146</v>
      </c>
      <c r="F286" s="64" t="s">
        <v>146</v>
      </c>
      <c r="G286" s="64" t="s">
        <v>146</v>
      </c>
      <c r="H286" s="64" t="s">
        <v>146</v>
      </c>
      <c r="I286" s="64" t="s">
        <v>146</v>
      </c>
      <c r="J286" s="64" t="s">
        <v>146</v>
      </c>
      <c r="K286" s="79" t="s">
        <v>146</v>
      </c>
    </row>
    <row r="287" spans="1:11" ht="15.75" x14ac:dyDescent="0.25">
      <c r="A287" s="58" t="s">
        <v>52</v>
      </c>
      <c r="B287" s="59"/>
      <c r="C287" s="59"/>
      <c r="D287" s="59"/>
      <c r="E287" s="59"/>
      <c r="F287" s="59"/>
      <c r="G287" s="59"/>
      <c r="H287" s="59"/>
      <c r="I287" s="59"/>
      <c r="J287" s="59"/>
      <c r="K287" s="60"/>
    </row>
    <row r="288" spans="1:11" ht="15.75" x14ac:dyDescent="0.25">
      <c r="A288" s="58" t="s">
        <v>53</v>
      </c>
      <c r="B288" s="59"/>
      <c r="C288" s="59"/>
      <c r="D288" s="59"/>
      <c r="E288" s="59"/>
      <c r="F288" s="59"/>
      <c r="G288" s="59"/>
      <c r="H288" s="59"/>
      <c r="I288" s="59"/>
      <c r="J288" s="59"/>
      <c r="K288" s="60"/>
    </row>
    <row r="289" spans="1:11" ht="15.75" x14ac:dyDescent="0.25">
      <c r="A289" s="297" t="s">
        <v>55</v>
      </c>
      <c r="B289" s="297"/>
      <c r="C289" s="57" t="s">
        <v>146</v>
      </c>
      <c r="D289" s="57">
        <v>0</v>
      </c>
      <c r="E289" s="57">
        <v>0</v>
      </c>
      <c r="F289" s="57">
        <v>0</v>
      </c>
      <c r="G289" s="57">
        <v>0</v>
      </c>
      <c r="H289" s="57">
        <v>0</v>
      </c>
      <c r="I289" s="57">
        <v>0</v>
      </c>
      <c r="J289" s="57">
        <v>0</v>
      </c>
      <c r="K289" s="57">
        <v>0</v>
      </c>
    </row>
    <row r="290" spans="1:11" x14ac:dyDescent="0.25">
      <c r="A290" s="61"/>
      <c r="B290" s="61"/>
      <c r="C290" s="61"/>
      <c r="D290" s="61"/>
      <c r="E290" s="61"/>
      <c r="F290" s="61"/>
      <c r="G290" s="61"/>
      <c r="H290" s="61"/>
      <c r="I290" s="61"/>
      <c r="J290" s="61"/>
      <c r="K290" s="61"/>
    </row>
    <row r="291" spans="1:11" ht="15.75" x14ac:dyDescent="0.25">
      <c r="A291" s="56"/>
      <c r="B291" s="62" t="s">
        <v>147</v>
      </c>
      <c r="C291" s="62"/>
      <c r="D291" s="56"/>
      <c r="E291" s="56"/>
      <c r="F291" s="56"/>
      <c r="G291" s="63"/>
      <c r="H291" s="63"/>
      <c r="I291" s="63"/>
      <c r="J291" s="63"/>
      <c r="K291" s="63"/>
    </row>
    <row r="292" spans="1:11" ht="47.25" x14ac:dyDescent="0.25">
      <c r="A292" s="57" t="s">
        <v>40</v>
      </c>
      <c r="B292" s="57" t="s">
        <v>148</v>
      </c>
      <c r="C292" s="57" t="s">
        <v>134</v>
      </c>
      <c r="D292" s="57" t="s">
        <v>135</v>
      </c>
      <c r="E292" s="57" t="s">
        <v>136</v>
      </c>
      <c r="F292" s="57" t="s">
        <v>149</v>
      </c>
      <c r="G292" s="297" t="s">
        <v>150</v>
      </c>
      <c r="H292" s="297"/>
      <c r="I292" s="297"/>
      <c r="J292" s="297"/>
      <c r="K292" s="297"/>
    </row>
    <row r="293" spans="1:11" ht="15.75" x14ac:dyDescent="0.25">
      <c r="A293" s="58" t="s">
        <v>50</v>
      </c>
      <c r="B293" s="64" t="s">
        <v>146</v>
      </c>
      <c r="C293" s="64" t="s">
        <v>146</v>
      </c>
      <c r="D293" s="64" t="s">
        <v>146</v>
      </c>
      <c r="E293" s="64" t="s">
        <v>146</v>
      </c>
      <c r="F293" s="64" t="s">
        <v>146</v>
      </c>
      <c r="G293" s="296" t="s">
        <v>146</v>
      </c>
      <c r="H293" s="296"/>
      <c r="I293" s="296"/>
      <c r="J293" s="296"/>
      <c r="K293" s="296"/>
    </row>
    <row r="294" spans="1:11" ht="15.75" x14ac:dyDescent="0.25">
      <c r="A294" s="58" t="s">
        <v>52</v>
      </c>
      <c r="B294" s="59"/>
      <c r="C294" s="59"/>
      <c r="D294" s="59"/>
      <c r="E294" s="59"/>
      <c r="F294" s="59"/>
      <c r="G294" s="298"/>
      <c r="H294" s="298"/>
      <c r="I294" s="298"/>
      <c r="J294" s="298"/>
      <c r="K294" s="298"/>
    </row>
    <row r="295" spans="1:11" ht="15.75" x14ac:dyDescent="0.25">
      <c r="A295" s="58" t="s">
        <v>53</v>
      </c>
      <c r="B295" s="59"/>
      <c r="C295" s="59"/>
      <c r="D295" s="59"/>
      <c r="E295" s="59"/>
      <c r="F295" s="59"/>
      <c r="G295" s="298"/>
      <c r="H295" s="298"/>
      <c r="I295" s="298"/>
      <c r="J295" s="298"/>
      <c r="K295" s="298"/>
    </row>
    <row r="296" spans="1:11" ht="15.75" x14ac:dyDescent="0.25">
      <c r="A296" s="297" t="s">
        <v>55</v>
      </c>
      <c r="B296" s="297"/>
      <c r="C296" s="57" t="s">
        <v>146</v>
      </c>
      <c r="D296" s="57">
        <v>0</v>
      </c>
      <c r="E296" s="57">
        <v>0</v>
      </c>
      <c r="F296" s="57">
        <v>0</v>
      </c>
      <c r="G296" s="295" t="s">
        <v>146</v>
      </c>
      <c r="H296" s="295"/>
      <c r="I296" s="295"/>
      <c r="J296" s="295"/>
      <c r="K296" s="295"/>
    </row>
    <row r="297" spans="1:11" x14ac:dyDescent="0.25">
      <c r="A297" s="61"/>
      <c r="B297" s="61"/>
      <c r="C297" s="61"/>
      <c r="D297" s="61"/>
      <c r="E297" s="61"/>
      <c r="F297" s="61"/>
      <c r="G297" s="61"/>
      <c r="H297" s="61"/>
      <c r="I297" s="61"/>
      <c r="J297" s="61"/>
      <c r="K297" s="61"/>
    </row>
    <row r="298" spans="1:11" ht="15.75" x14ac:dyDescent="0.25">
      <c r="A298" s="56"/>
      <c r="B298" s="62" t="s">
        <v>151</v>
      </c>
      <c r="C298" s="62"/>
      <c r="D298" s="56"/>
      <c r="E298" s="56"/>
      <c r="F298" s="56"/>
      <c r="G298" s="63"/>
      <c r="H298" s="63"/>
      <c r="I298" s="63"/>
      <c r="J298" s="63"/>
      <c r="K298" s="63"/>
    </row>
    <row r="299" spans="1:11" ht="31.5" x14ac:dyDescent="0.25">
      <c r="A299" s="57" t="s">
        <v>40</v>
      </c>
      <c r="B299" s="57" t="s">
        <v>152</v>
      </c>
      <c r="C299" s="57" t="s">
        <v>134</v>
      </c>
      <c r="D299" s="57" t="s">
        <v>153</v>
      </c>
      <c r="E299" s="57" t="s">
        <v>154</v>
      </c>
      <c r="F299" s="57" t="s">
        <v>155</v>
      </c>
      <c r="G299" s="297" t="s">
        <v>156</v>
      </c>
      <c r="H299" s="297"/>
      <c r="I299" s="297"/>
      <c r="J299" s="297"/>
      <c r="K299" s="297"/>
    </row>
    <row r="300" spans="1:11" ht="15.75" x14ac:dyDescent="0.25">
      <c r="A300" s="58"/>
      <c r="B300" s="64"/>
      <c r="C300" s="64"/>
      <c r="D300" s="64"/>
      <c r="E300" s="64"/>
      <c r="F300" s="66"/>
      <c r="G300" s="296"/>
      <c r="H300" s="296"/>
      <c r="I300" s="296"/>
      <c r="J300" s="296"/>
      <c r="K300" s="296"/>
    </row>
    <row r="301" spans="1:11" ht="15.75" x14ac:dyDescent="0.25">
      <c r="A301" s="297" t="s">
        <v>55</v>
      </c>
      <c r="B301" s="297"/>
      <c r="C301" s="59"/>
      <c r="D301" s="58"/>
      <c r="E301" s="58"/>
      <c r="F301" s="66">
        <f>+F300</f>
        <v>0</v>
      </c>
      <c r="G301" s="295" t="s">
        <v>146</v>
      </c>
      <c r="H301" s="295"/>
      <c r="I301" s="295"/>
      <c r="J301" s="295"/>
      <c r="K301" s="295"/>
    </row>
    <row r="303" spans="1:11" x14ac:dyDescent="0.25">
      <c r="A303" s="16"/>
      <c r="B303" s="16"/>
      <c r="C303" s="16"/>
      <c r="D303" s="16"/>
      <c r="E303" s="16"/>
      <c r="F303" s="16"/>
      <c r="G303" s="16"/>
      <c r="H303" s="16"/>
      <c r="I303" s="53"/>
      <c r="J303" s="53"/>
      <c r="K303" s="53"/>
    </row>
    <row r="304" spans="1:11" ht="60.75" customHeight="1" x14ac:dyDescent="0.25">
      <c r="A304" s="281" t="s">
        <v>244</v>
      </c>
      <c r="B304" s="282"/>
      <c r="C304" s="282"/>
      <c r="D304" s="282"/>
      <c r="E304" s="282"/>
      <c r="F304" s="282"/>
      <c r="G304" s="282"/>
      <c r="H304" s="282"/>
      <c r="I304" s="282"/>
      <c r="J304" s="282"/>
      <c r="K304" s="282"/>
    </row>
    <row r="305" spans="1:11" ht="15.75" x14ac:dyDescent="0.25">
      <c r="A305" s="274" t="s">
        <v>131</v>
      </c>
      <c r="B305" s="274"/>
      <c r="C305" s="274"/>
      <c r="D305" s="274"/>
      <c r="E305" s="274"/>
      <c r="F305" s="274"/>
      <c r="G305" s="274"/>
      <c r="H305" s="274"/>
      <c r="I305" s="274"/>
      <c r="J305" s="274"/>
      <c r="K305" s="274"/>
    </row>
    <row r="306" spans="1:11" ht="15.75" x14ac:dyDescent="0.25">
      <c r="A306" s="68"/>
      <c r="B306" s="289" t="s">
        <v>132</v>
      </c>
      <c r="C306" s="289"/>
      <c r="D306" s="289"/>
      <c r="E306" s="68"/>
      <c r="F306" s="68"/>
      <c r="G306" s="68"/>
      <c r="H306" s="68"/>
      <c r="I306" s="68"/>
      <c r="J306" s="68"/>
      <c r="K306" s="68"/>
    </row>
    <row r="307" spans="1:11" ht="31.5" x14ac:dyDescent="0.25">
      <c r="A307" s="287" t="s">
        <v>40</v>
      </c>
      <c r="B307" s="287" t="s">
        <v>133</v>
      </c>
      <c r="C307" s="287" t="s">
        <v>134</v>
      </c>
      <c r="D307" s="290" t="s">
        <v>135</v>
      </c>
      <c r="E307" s="287" t="s">
        <v>136</v>
      </c>
      <c r="F307" s="54" t="s">
        <v>137</v>
      </c>
      <c r="G307" s="287" t="s">
        <v>138</v>
      </c>
      <c r="H307" s="287"/>
      <c r="I307" s="287" t="s">
        <v>139</v>
      </c>
      <c r="J307" s="287"/>
      <c r="K307" s="287"/>
    </row>
    <row r="308" spans="1:11" ht="47.25" x14ac:dyDescent="0.25">
      <c r="A308" s="287"/>
      <c r="B308" s="287"/>
      <c r="C308" s="287"/>
      <c r="D308" s="291"/>
      <c r="E308" s="287"/>
      <c r="F308" s="54" t="s">
        <v>140</v>
      </c>
      <c r="G308" s="54" t="s">
        <v>141</v>
      </c>
      <c r="H308" s="54" t="s">
        <v>142</v>
      </c>
      <c r="I308" s="54" t="s">
        <v>143</v>
      </c>
      <c r="J308" s="54" t="s">
        <v>144</v>
      </c>
      <c r="K308" s="54" t="s">
        <v>145</v>
      </c>
    </row>
    <row r="309" spans="1:11" ht="15.75" x14ac:dyDescent="0.25">
      <c r="A309" s="69" t="s">
        <v>50</v>
      </c>
      <c r="B309" s="55"/>
      <c r="C309" s="55"/>
      <c r="D309" s="55"/>
      <c r="E309" s="55"/>
      <c r="F309" s="55"/>
      <c r="G309" s="55"/>
      <c r="H309" s="55"/>
      <c r="I309" s="55"/>
      <c r="J309" s="55"/>
      <c r="K309" s="70"/>
    </row>
    <row r="310" spans="1:11" ht="15.75" x14ac:dyDescent="0.25">
      <c r="A310" s="69" t="s">
        <v>52</v>
      </c>
      <c r="B310" s="55"/>
      <c r="C310" s="55"/>
      <c r="D310" s="55"/>
      <c r="E310" s="55"/>
      <c r="F310" s="55"/>
      <c r="G310" s="55"/>
      <c r="H310" s="55"/>
      <c r="I310" s="55"/>
      <c r="J310" s="55"/>
      <c r="K310" s="70"/>
    </row>
    <row r="311" spans="1:11" ht="15.75" x14ac:dyDescent="0.25">
      <c r="A311" s="69" t="s">
        <v>53</v>
      </c>
      <c r="B311" s="55"/>
      <c r="C311" s="55"/>
      <c r="D311" s="55"/>
      <c r="E311" s="55"/>
      <c r="F311" s="55"/>
      <c r="G311" s="55"/>
      <c r="H311" s="55"/>
      <c r="I311" s="55"/>
      <c r="J311" s="55"/>
      <c r="K311" s="70"/>
    </row>
    <row r="312" spans="1:11" ht="15.75" x14ac:dyDescent="0.25">
      <c r="A312" s="287" t="s">
        <v>55</v>
      </c>
      <c r="B312" s="287"/>
      <c r="C312" s="54" t="s">
        <v>146</v>
      </c>
      <c r="D312" s="54">
        <v>0</v>
      </c>
      <c r="E312" s="54">
        <v>0</v>
      </c>
      <c r="F312" s="54">
        <v>0</v>
      </c>
      <c r="G312" s="54">
        <v>0</v>
      </c>
      <c r="H312" s="54">
        <v>0</v>
      </c>
      <c r="I312" s="54">
        <v>0</v>
      </c>
      <c r="J312" s="54">
        <v>0</v>
      </c>
      <c r="K312" s="54">
        <v>0</v>
      </c>
    </row>
    <row r="313" spans="1:11" x14ac:dyDescent="0.25">
      <c r="A313" s="71"/>
      <c r="B313" s="71"/>
      <c r="C313" s="71"/>
      <c r="D313" s="71"/>
      <c r="E313" s="71"/>
      <c r="F313" s="71"/>
      <c r="G313" s="71"/>
      <c r="H313" s="71"/>
      <c r="I313" s="71"/>
      <c r="J313" s="71"/>
      <c r="K313" s="71"/>
    </row>
    <row r="314" spans="1:11" ht="15.75" x14ac:dyDescent="0.25">
      <c r="A314" s="68"/>
      <c r="B314" s="72" t="s">
        <v>147</v>
      </c>
      <c r="C314" s="72"/>
      <c r="D314" s="68"/>
      <c r="E314" s="68"/>
      <c r="F314" s="68"/>
      <c r="G314" s="73"/>
      <c r="H314" s="73"/>
      <c r="I314" s="73"/>
      <c r="J314" s="73"/>
      <c r="K314" s="73"/>
    </row>
    <row r="315" spans="1:11" ht="47.25" x14ac:dyDescent="0.25">
      <c r="A315" s="54" t="s">
        <v>40</v>
      </c>
      <c r="B315" s="54" t="s">
        <v>148</v>
      </c>
      <c r="C315" s="54" t="s">
        <v>134</v>
      </c>
      <c r="D315" s="54" t="s">
        <v>135</v>
      </c>
      <c r="E315" s="54" t="s">
        <v>136</v>
      </c>
      <c r="F315" s="54" t="s">
        <v>149</v>
      </c>
      <c r="G315" s="287" t="s">
        <v>150</v>
      </c>
      <c r="H315" s="287"/>
      <c r="I315" s="287"/>
      <c r="J315" s="287"/>
      <c r="K315" s="287"/>
    </row>
    <row r="316" spans="1:11" ht="15.75" x14ac:dyDescent="0.25">
      <c r="A316" s="69" t="s">
        <v>50</v>
      </c>
      <c r="B316" s="55"/>
      <c r="C316" s="55"/>
      <c r="D316" s="55"/>
      <c r="E316" s="55"/>
      <c r="F316" s="55"/>
      <c r="G316" s="286"/>
      <c r="H316" s="286"/>
      <c r="I316" s="286"/>
      <c r="J316" s="286"/>
      <c r="K316" s="286"/>
    </row>
    <row r="317" spans="1:11" ht="15.75" x14ac:dyDescent="0.25">
      <c r="A317" s="69" t="s">
        <v>52</v>
      </c>
      <c r="B317" s="55"/>
      <c r="C317" s="55"/>
      <c r="D317" s="55"/>
      <c r="E317" s="55"/>
      <c r="F317" s="55"/>
      <c r="G317" s="286"/>
      <c r="H317" s="286"/>
      <c r="I317" s="286"/>
      <c r="J317" s="286"/>
      <c r="K317" s="286"/>
    </row>
    <row r="318" spans="1:11" ht="15.75" x14ac:dyDescent="0.25">
      <c r="A318" s="69" t="s">
        <v>53</v>
      </c>
      <c r="B318" s="55"/>
      <c r="C318" s="55"/>
      <c r="D318" s="55"/>
      <c r="E318" s="55"/>
      <c r="F318" s="55"/>
      <c r="G318" s="286"/>
      <c r="H318" s="286"/>
      <c r="I318" s="286"/>
      <c r="J318" s="286"/>
      <c r="K318" s="286"/>
    </row>
    <row r="319" spans="1:11" ht="15.75" x14ac:dyDescent="0.25">
      <c r="A319" s="287" t="s">
        <v>55</v>
      </c>
      <c r="B319" s="287"/>
      <c r="C319" s="54" t="s">
        <v>146</v>
      </c>
      <c r="D319" s="54">
        <v>0</v>
      </c>
      <c r="E319" s="54">
        <v>0</v>
      </c>
      <c r="F319" s="54">
        <v>0</v>
      </c>
      <c r="G319" s="285" t="s">
        <v>146</v>
      </c>
      <c r="H319" s="285"/>
      <c r="I319" s="285"/>
      <c r="J319" s="285"/>
      <c r="K319" s="285"/>
    </row>
    <row r="320" spans="1:11" x14ac:dyDescent="0.25">
      <c r="A320" s="71"/>
      <c r="B320" s="71"/>
      <c r="C320" s="71"/>
      <c r="D320" s="71"/>
      <c r="E320" s="71"/>
      <c r="F320" s="71"/>
      <c r="G320" s="71"/>
      <c r="H320" s="71"/>
      <c r="I320" s="71"/>
      <c r="J320" s="71"/>
      <c r="K320" s="71"/>
    </row>
    <row r="321" spans="1:11" ht="15.75" x14ac:dyDescent="0.25">
      <c r="A321" s="68"/>
      <c r="B321" s="72" t="s">
        <v>151</v>
      </c>
      <c r="C321" s="72"/>
      <c r="D321" s="68"/>
      <c r="E321" s="68"/>
      <c r="F321" s="68"/>
      <c r="G321" s="73"/>
      <c r="H321" s="73"/>
      <c r="I321" s="73"/>
      <c r="J321" s="73"/>
      <c r="K321" s="73"/>
    </row>
    <row r="322" spans="1:11" ht="31.5" x14ac:dyDescent="0.25">
      <c r="A322" s="54" t="s">
        <v>40</v>
      </c>
      <c r="B322" s="54" t="s">
        <v>152</v>
      </c>
      <c r="C322" s="54" t="s">
        <v>134</v>
      </c>
      <c r="D322" s="54" t="s">
        <v>153</v>
      </c>
      <c r="E322" s="54" t="s">
        <v>154</v>
      </c>
      <c r="F322" s="54" t="s">
        <v>155</v>
      </c>
      <c r="G322" s="287" t="s">
        <v>156</v>
      </c>
      <c r="H322" s="287"/>
      <c r="I322" s="287"/>
      <c r="J322" s="287"/>
      <c r="K322" s="287"/>
    </row>
    <row r="323" spans="1:11" ht="15.75" x14ac:dyDescent="0.25">
      <c r="A323" s="69">
        <v>1</v>
      </c>
      <c r="B323" s="74" t="s">
        <v>183</v>
      </c>
      <c r="C323" s="74">
        <v>200242936</v>
      </c>
      <c r="D323" s="74">
        <v>365</v>
      </c>
      <c r="E323" s="74">
        <v>18.100000000000001</v>
      </c>
      <c r="F323" s="66">
        <v>700000</v>
      </c>
      <c r="G323" s="288" t="s">
        <v>184</v>
      </c>
      <c r="H323" s="288"/>
      <c r="I323" s="288"/>
      <c r="J323" s="288"/>
      <c r="K323" s="288"/>
    </row>
    <row r="324" spans="1:11" ht="25.5" customHeight="1" x14ac:dyDescent="0.25">
      <c r="A324" s="69">
        <v>2</v>
      </c>
      <c r="B324" s="74" t="s">
        <v>183</v>
      </c>
      <c r="C324" s="74">
        <v>200242936</v>
      </c>
      <c r="D324" s="74">
        <v>365</v>
      </c>
      <c r="E324" s="74">
        <v>18.100000000000001</v>
      </c>
      <c r="F324" s="66">
        <v>2000000</v>
      </c>
      <c r="G324" s="288" t="s">
        <v>185</v>
      </c>
      <c r="H324" s="288"/>
      <c r="I324" s="288"/>
      <c r="J324" s="288"/>
      <c r="K324" s="288"/>
    </row>
    <row r="325" spans="1:11" ht="15.75" x14ac:dyDescent="0.25">
      <c r="A325" s="285" t="s">
        <v>55</v>
      </c>
      <c r="B325" s="285"/>
      <c r="C325" s="55"/>
      <c r="D325" s="69"/>
      <c r="E325" s="69"/>
      <c r="F325" s="67">
        <f>SUM(F323:F324)</f>
        <v>2700000</v>
      </c>
      <c r="G325" s="285" t="s">
        <v>146</v>
      </c>
      <c r="H325" s="285"/>
      <c r="I325" s="285"/>
      <c r="J325" s="285"/>
      <c r="K325" s="285"/>
    </row>
    <row r="326" spans="1:11" ht="17.25" customHeight="1" x14ac:dyDescent="0.25"/>
    <row r="327" spans="1:11" ht="17.25" customHeight="1" x14ac:dyDescent="0.25"/>
    <row r="328" spans="1:11" ht="60.75" customHeight="1" x14ac:dyDescent="0.25">
      <c r="A328" s="281" t="s">
        <v>245</v>
      </c>
      <c r="B328" s="282"/>
      <c r="C328" s="282"/>
      <c r="D328" s="282"/>
      <c r="E328" s="282"/>
      <c r="F328" s="282"/>
      <c r="G328" s="282"/>
      <c r="H328" s="282"/>
      <c r="I328" s="282"/>
      <c r="J328" s="282"/>
      <c r="K328" s="282"/>
    </row>
    <row r="329" spans="1:11" ht="15.75" x14ac:dyDescent="0.25">
      <c r="A329" s="274" t="s">
        <v>131</v>
      </c>
      <c r="B329" s="274"/>
      <c r="C329" s="274"/>
      <c r="D329" s="274"/>
      <c r="E329" s="274"/>
      <c r="F329" s="274"/>
      <c r="G329" s="274"/>
      <c r="H329" s="274"/>
      <c r="I329" s="274"/>
      <c r="J329" s="274"/>
      <c r="K329" s="274"/>
    </row>
    <row r="330" spans="1:11" ht="15.75" x14ac:dyDescent="0.25">
      <c r="A330" s="68"/>
      <c r="B330" s="289" t="s">
        <v>132</v>
      </c>
      <c r="C330" s="289"/>
      <c r="D330" s="289"/>
      <c r="E330" s="68"/>
      <c r="F330" s="68"/>
      <c r="G330" s="68"/>
      <c r="H330" s="68"/>
      <c r="I330" s="68"/>
      <c r="J330" s="68"/>
      <c r="K330" s="68"/>
    </row>
    <row r="331" spans="1:11" ht="31.5" x14ac:dyDescent="0.25">
      <c r="A331" s="287" t="s">
        <v>40</v>
      </c>
      <c r="B331" s="287" t="s">
        <v>133</v>
      </c>
      <c r="C331" s="287" t="s">
        <v>134</v>
      </c>
      <c r="D331" s="290" t="s">
        <v>135</v>
      </c>
      <c r="E331" s="287" t="s">
        <v>136</v>
      </c>
      <c r="F331" s="54" t="s">
        <v>137</v>
      </c>
      <c r="G331" s="287" t="s">
        <v>138</v>
      </c>
      <c r="H331" s="287"/>
      <c r="I331" s="287" t="s">
        <v>139</v>
      </c>
      <c r="J331" s="287"/>
      <c r="K331" s="287"/>
    </row>
    <row r="332" spans="1:11" ht="47.25" x14ac:dyDescent="0.25">
      <c r="A332" s="287"/>
      <c r="B332" s="287"/>
      <c r="C332" s="287"/>
      <c r="D332" s="291"/>
      <c r="E332" s="287"/>
      <c r="F332" s="54" t="s">
        <v>140</v>
      </c>
      <c r="G332" s="54" t="s">
        <v>141</v>
      </c>
      <c r="H332" s="54" t="s">
        <v>142</v>
      </c>
      <c r="I332" s="54" t="s">
        <v>143</v>
      </c>
      <c r="J332" s="54" t="s">
        <v>144</v>
      </c>
      <c r="K332" s="54" t="s">
        <v>145</v>
      </c>
    </row>
    <row r="333" spans="1:11" ht="15.75" x14ac:dyDescent="0.25">
      <c r="A333" s="69" t="s">
        <v>50</v>
      </c>
      <c r="B333" s="55"/>
      <c r="C333" s="55"/>
      <c r="D333" s="55"/>
      <c r="E333" s="55"/>
      <c r="F333" s="55"/>
      <c r="G333" s="55"/>
      <c r="H333" s="55"/>
      <c r="I333" s="55"/>
      <c r="J333" s="55"/>
      <c r="K333" s="70"/>
    </row>
    <row r="334" spans="1:11" ht="15.75" x14ac:dyDescent="0.25">
      <c r="A334" s="69" t="s">
        <v>52</v>
      </c>
      <c r="B334" s="55"/>
      <c r="C334" s="55"/>
      <c r="D334" s="55"/>
      <c r="E334" s="55"/>
      <c r="F334" s="55"/>
      <c r="G334" s="55"/>
      <c r="H334" s="55"/>
      <c r="I334" s="55"/>
      <c r="J334" s="55"/>
      <c r="K334" s="70"/>
    </row>
    <row r="335" spans="1:11" ht="15.75" x14ac:dyDescent="0.25">
      <c r="A335" s="69" t="s">
        <v>53</v>
      </c>
      <c r="B335" s="55"/>
      <c r="C335" s="55"/>
      <c r="D335" s="55"/>
      <c r="E335" s="55"/>
      <c r="F335" s="55"/>
      <c r="G335" s="55"/>
      <c r="H335" s="55"/>
      <c r="I335" s="55"/>
      <c r="J335" s="55"/>
      <c r="K335" s="70"/>
    </row>
    <row r="336" spans="1:11" ht="15.75" x14ac:dyDescent="0.25">
      <c r="A336" s="287" t="s">
        <v>55</v>
      </c>
      <c r="B336" s="287"/>
      <c r="C336" s="54" t="s">
        <v>146</v>
      </c>
      <c r="D336" s="54">
        <v>0</v>
      </c>
      <c r="E336" s="54">
        <v>0</v>
      </c>
      <c r="F336" s="54">
        <v>0</v>
      </c>
      <c r="G336" s="54">
        <v>0</v>
      </c>
      <c r="H336" s="54">
        <v>0</v>
      </c>
      <c r="I336" s="54">
        <v>0</v>
      </c>
      <c r="J336" s="54">
        <v>0</v>
      </c>
      <c r="K336" s="54">
        <v>0</v>
      </c>
    </row>
    <row r="337" spans="1:11" x14ac:dyDescent="0.25">
      <c r="A337" s="71"/>
      <c r="B337" s="71"/>
      <c r="C337" s="71"/>
      <c r="D337" s="71"/>
      <c r="E337" s="71"/>
      <c r="F337" s="71"/>
      <c r="G337" s="71"/>
      <c r="H337" s="71"/>
      <c r="I337" s="71"/>
      <c r="J337" s="71"/>
      <c r="K337" s="71"/>
    </row>
    <row r="338" spans="1:11" ht="15.75" x14ac:dyDescent="0.25">
      <c r="A338" s="68"/>
      <c r="B338" s="72" t="s">
        <v>147</v>
      </c>
      <c r="C338" s="72"/>
      <c r="D338" s="68"/>
      <c r="E338" s="68"/>
      <c r="F338" s="68"/>
      <c r="G338" s="73"/>
      <c r="H338" s="73"/>
      <c r="I338" s="73"/>
      <c r="J338" s="73"/>
      <c r="K338" s="73"/>
    </row>
    <row r="339" spans="1:11" ht="47.25" x14ac:dyDescent="0.25">
      <c r="A339" s="54" t="s">
        <v>40</v>
      </c>
      <c r="B339" s="54" t="s">
        <v>148</v>
      </c>
      <c r="C339" s="54" t="s">
        <v>134</v>
      </c>
      <c r="D339" s="54" t="s">
        <v>135</v>
      </c>
      <c r="E339" s="54" t="s">
        <v>136</v>
      </c>
      <c r="F339" s="54" t="s">
        <v>149</v>
      </c>
      <c r="G339" s="287" t="s">
        <v>150</v>
      </c>
      <c r="H339" s="287"/>
      <c r="I339" s="287"/>
      <c r="J339" s="287"/>
      <c r="K339" s="287"/>
    </row>
    <row r="340" spans="1:11" ht="15.75" x14ac:dyDescent="0.25">
      <c r="A340" s="69" t="s">
        <v>50</v>
      </c>
      <c r="B340" s="55"/>
      <c r="C340" s="55"/>
      <c r="D340" s="55"/>
      <c r="E340" s="55"/>
      <c r="F340" s="55"/>
      <c r="G340" s="286"/>
      <c r="H340" s="286"/>
      <c r="I340" s="286"/>
      <c r="J340" s="286"/>
      <c r="K340" s="286"/>
    </row>
    <row r="341" spans="1:11" ht="15.75" x14ac:dyDescent="0.25">
      <c r="A341" s="69" t="s">
        <v>52</v>
      </c>
      <c r="B341" s="55"/>
      <c r="C341" s="55"/>
      <c r="D341" s="55"/>
      <c r="E341" s="55"/>
      <c r="F341" s="55"/>
      <c r="G341" s="286"/>
      <c r="H341" s="286"/>
      <c r="I341" s="286"/>
      <c r="J341" s="286"/>
      <c r="K341" s="286"/>
    </row>
    <row r="342" spans="1:11" ht="15.75" x14ac:dyDescent="0.25">
      <c r="A342" s="69" t="s">
        <v>53</v>
      </c>
      <c r="B342" s="55"/>
      <c r="C342" s="55"/>
      <c r="D342" s="55"/>
      <c r="E342" s="55"/>
      <c r="F342" s="55"/>
      <c r="G342" s="286"/>
      <c r="H342" s="286"/>
      <c r="I342" s="286"/>
      <c r="J342" s="286"/>
      <c r="K342" s="286"/>
    </row>
    <row r="343" spans="1:11" ht="15.75" x14ac:dyDescent="0.25">
      <c r="A343" s="287" t="s">
        <v>55</v>
      </c>
      <c r="B343" s="287"/>
      <c r="C343" s="54" t="s">
        <v>146</v>
      </c>
      <c r="D343" s="54">
        <v>0</v>
      </c>
      <c r="E343" s="54">
        <v>0</v>
      </c>
      <c r="F343" s="54">
        <v>0</v>
      </c>
      <c r="G343" s="285" t="s">
        <v>146</v>
      </c>
      <c r="H343" s="285"/>
      <c r="I343" s="285"/>
      <c r="J343" s="285"/>
      <c r="K343" s="285"/>
    </row>
    <row r="344" spans="1:11" x14ac:dyDescent="0.25">
      <c r="A344" s="71"/>
      <c r="B344" s="71"/>
      <c r="C344" s="71"/>
      <c r="D344" s="71"/>
      <c r="E344" s="71"/>
      <c r="F344" s="71"/>
      <c r="G344" s="71"/>
      <c r="H344" s="71"/>
      <c r="I344" s="71"/>
      <c r="J344" s="71"/>
      <c r="K344" s="71"/>
    </row>
    <row r="345" spans="1:11" ht="15.75" x14ac:dyDescent="0.25">
      <c r="A345" s="68"/>
      <c r="B345" s="72" t="s">
        <v>151</v>
      </c>
      <c r="C345" s="72"/>
      <c r="D345" s="68"/>
      <c r="E345" s="68"/>
      <c r="F345" s="68"/>
      <c r="G345" s="73"/>
      <c r="H345" s="73"/>
      <c r="I345" s="73"/>
      <c r="J345" s="73"/>
      <c r="K345" s="73"/>
    </row>
    <row r="346" spans="1:11" ht="31.5" x14ac:dyDescent="0.25">
      <c r="A346" s="54" t="s">
        <v>40</v>
      </c>
      <c r="B346" s="54" t="s">
        <v>152</v>
      </c>
      <c r="C346" s="54" t="s">
        <v>134</v>
      </c>
      <c r="D346" s="54" t="s">
        <v>153</v>
      </c>
      <c r="E346" s="54" t="s">
        <v>154</v>
      </c>
      <c r="F346" s="54" t="s">
        <v>155</v>
      </c>
      <c r="G346" s="287" t="s">
        <v>156</v>
      </c>
      <c r="H346" s="287"/>
      <c r="I346" s="287"/>
      <c r="J346" s="287"/>
      <c r="K346" s="287"/>
    </row>
    <row r="347" spans="1:11" ht="15.75" x14ac:dyDescent="0.25">
      <c r="A347" s="69">
        <v>1</v>
      </c>
      <c r="B347" s="74" t="s">
        <v>186</v>
      </c>
      <c r="C347" s="74">
        <v>201589828</v>
      </c>
      <c r="D347" s="74">
        <v>365</v>
      </c>
      <c r="E347" s="74">
        <v>19.899999999999999</v>
      </c>
      <c r="F347" s="66">
        <v>600000</v>
      </c>
      <c r="G347" s="288" t="s">
        <v>187</v>
      </c>
      <c r="H347" s="288"/>
      <c r="I347" s="288"/>
      <c r="J347" s="288"/>
      <c r="K347" s="288"/>
    </row>
    <row r="348" spans="1:11" ht="15.75" x14ac:dyDescent="0.25">
      <c r="A348" s="285" t="s">
        <v>55</v>
      </c>
      <c r="B348" s="285"/>
      <c r="C348" s="55"/>
      <c r="D348" s="69"/>
      <c r="E348" s="69"/>
      <c r="F348" s="67">
        <f>+F347</f>
        <v>600000</v>
      </c>
      <c r="G348" s="285" t="s">
        <v>146</v>
      </c>
      <c r="H348" s="285"/>
      <c r="I348" s="285"/>
      <c r="J348" s="285"/>
      <c r="K348" s="285"/>
    </row>
    <row r="349" spans="1:11" ht="17.25" customHeight="1" x14ac:dyDescent="0.25"/>
    <row r="350" spans="1:11" ht="17.25" customHeight="1" x14ac:dyDescent="0.25"/>
    <row r="351" spans="1:11" ht="48" customHeight="1" x14ac:dyDescent="0.25">
      <c r="A351" s="281" t="s">
        <v>246</v>
      </c>
      <c r="B351" s="281"/>
      <c r="C351" s="281"/>
      <c r="D351" s="281"/>
      <c r="E351" s="281"/>
      <c r="F351" s="281"/>
      <c r="G351" s="281"/>
      <c r="H351" s="281"/>
      <c r="I351" s="281"/>
      <c r="J351" s="281"/>
      <c r="K351" s="281"/>
    </row>
    <row r="352" spans="1:11" ht="15.75" x14ac:dyDescent="0.25">
      <c r="A352" s="274" t="s">
        <v>131</v>
      </c>
      <c r="B352" s="274"/>
      <c r="C352" s="274"/>
      <c r="D352" s="274"/>
      <c r="E352" s="274"/>
      <c r="F352" s="274"/>
      <c r="G352" s="274"/>
      <c r="H352" s="274"/>
      <c r="I352" s="274"/>
      <c r="J352" s="274"/>
      <c r="K352" s="274"/>
    </row>
    <row r="353" spans="1:11" ht="47.25" customHeight="1" x14ac:dyDescent="0.25">
      <c r="A353" s="68"/>
      <c r="B353" s="289" t="s">
        <v>132</v>
      </c>
      <c r="C353" s="289"/>
      <c r="D353" s="289"/>
      <c r="E353" s="68"/>
      <c r="F353" s="68"/>
      <c r="G353" s="68"/>
      <c r="H353" s="68"/>
      <c r="I353" s="68"/>
      <c r="J353" s="68"/>
      <c r="K353" s="68"/>
    </row>
    <row r="354" spans="1:11" ht="31.5" x14ac:dyDescent="0.25">
      <c r="A354" s="290" t="s">
        <v>40</v>
      </c>
      <c r="B354" s="290" t="s">
        <v>133</v>
      </c>
      <c r="C354" s="290" t="s">
        <v>134</v>
      </c>
      <c r="D354" s="290" t="s">
        <v>135</v>
      </c>
      <c r="E354" s="290" t="s">
        <v>136</v>
      </c>
      <c r="F354" s="54" t="s">
        <v>137</v>
      </c>
      <c r="G354" s="309" t="s">
        <v>138</v>
      </c>
      <c r="H354" s="310"/>
      <c r="I354" s="309" t="s">
        <v>139</v>
      </c>
      <c r="J354" s="314"/>
      <c r="K354" s="310"/>
    </row>
    <row r="355" spans="1:11" ht="47.25" x14ac:dyDescent="0.25">
      <c r="A355" s="291"/>
      <c r="B355" s="291"/>
      <c r="C355" s="291"/>
      <c r="D355" s="291"/>
      <c r="E355" s="291"/>
      <c r="F355" s="54" t="s">
        <v>140</v>
      </c>
      <c r="G355" s="54" t="s">
        <v>141</v>
      </c>
      <c r="H355" s="54" t="s">
        <v>142</v>
      </c>
      <c r="I355" s="54" t="s">
        <v>143</v>
      </c>
      <c r="J355" s="54" t="s">
        <v>144</v>
      </c>
      <c r="K355" s="54" t="s">
        <v>145</v>
      </c>
    </row>
    <row r="356" spans="1:11" ht="15.75" x14ac:dyDescent="0.25">
      <c r="A356" s="69" t="s">
        <v>50</v>
      </c>
      <c r="B356" s="55"/>
      <c r="C356" s="55"/>
      <c r="D356" s="55"/>
      <c r="E356" s="55"/>
      <c r="F356" s="55"/>
      <c r="G356" s="55"/>
      <c r="H356" s="55"/>
      <c r="I356" s="55"/>
      <c r="J356" s="55"/>
      <c r="K356" s="70"/>
    </row>
    <row r="357" spans="1:11" ht="15.75" x14ac:dyDescent="0.25">
      <c r="A357" s="69" t="s">
        <v>52</v>
      </c>
      <c r="B357" s="55"/>
      <c r="C357" s="55"/>
      <c r="D357" s="55"/>
      <c r="E357" s="55"/>
      <c r="F357" s="55"/>
      <c r="G357" s="55"/>
      <c r="H357" s="55"/>
      <c r="I357" s="55"/>
      <c r="J357" s="55"/>
      <c r="K357" s="70"/>
    </row>
    <row r="358" spans="1:11" ht="15.75" x14ac:dyDescent="0.25">
      <c r="A358" s="69" t="s">
        <v>53</v>
      </c>
      <c r="B358" s="55"/>
      <c r="C358" s="55"/>
      <c r="D358" s="55"/>
      <c r="E358" s="55"/>
      <c r="F358" s="55"/>
      <c r="G358" s="55"/>
      <c r="H358" s="55"/>
      <c r="I358" s="55"/>
      <c r="J358" s="55"/>
      <c r="K358" s="70"/>
    </row>
    <row r="359" spans="1:11" ht="15.75" x14ac:dyDescent="0.25">
      <c r="A359" s="309" t="s">
        <v>55</v>
      </c>
      <c r="B359" s="310"/>
      <c r="C359" s="54" t="s">
        <v>146</v>
      </c>
      <c r="D359" s="54">
        <v>0</v>
      </c>
      <c r="E359" s="54">
        <v>0</v>
      </c>
      <c r="F359" s="54">
        <v>0</v>
      </c>
      <c r="G359" s="54">
        <v>0</v>
      </c>
      <c r="H359" s="54">
        <v>0</v>
      </c>
      <c r="I359" s="54">
        <v>0</v>
      </c>
      <c r="J359" s="54">
        <v>0</v>
      </c>
      <c r="K359" s="54">
        <v>0</v>
      </c>
    </row>
    <row r="360" spans="1:11" ht="31.5" customHeight="1" x14ac:dyDescent="0.25">
      <c r="A360" s="71"/>
      <c r="B360" s="71"/>
      <c r="C360" s="71"/>
      <c r="D360" s="71"/>
      <c r="E360" s="71"/>
      <c r="F360" s="71"/>
      <c r="G360" s="71"/>
      <c r="H360" s="71"/>
      <c r="I360" s="71"/>
      <c r="J360" s="71"/>
      <c r="K360" s="71"/>
    </row>
    <row r="361" spans="1:11" ht="38.25" customHeight="1" x14ac:dyDescent="0.25">
      <c r="A361" s="68"/>
      <c r="B361" s="72" t="s">
        <v>147</v>
      </c>
      <c r="C361" s="72"/>
      <c r="D361" s="68"/>
      <c r="E361" s="68"/>
      <c r="F361" s="68"/>
      <c r="G361" s="73"/>
      <c r="H361" s="73"/>
      <c r="I361" s="73"/>
      <c r="J361" s="73"/>
      <c r="K361" s="73"/>
    </row>
    <row r="362" spans="1:11" ht="54.75" customHeight="1" x14ac:dyDescent="0.25">
      <c r="A362" s="54" t="s">
        <v>40</v>
      </c>
      <c r="B362" s="54" t="s">
        <v>148</v>
      </c>
      <c r="C362" s="54" t="s">
        <v>134</v>
      </c>
      <c r="D362" s="54" t="s">
        <v>135</v>
      </c>
      <c r="E362" s="54" t="s">
        <v>136</v>
      </c>
      <c r="F362" s="54" t="s">
        <v>149</v>
      </c>
      <c r="G362" s="309" t="s">
        <v>150</v>
      </c>
      <c r="H362" s="314"/>
      <c r="I362" s="314"/>
      <c r="J362" s="314"/>
      <c r="K362" s="310"/>
    </row>
    <row r="363" spans="1:11" ht="15.75" x14ac:dyDescent="0.25">
      <c r="A363" s="69" t="s">
        <v>50</v>
      </c>
      <c r="B363" s="55"/>
      <c r="C363" s="55"/>
      <c r="D363" s="55"/>
      <c r="E363" s="55"/>
      <c r="F363" s="55"/>
      <c r="G363" s="306"/>
      <c r="H363" s="307"/>
      <c r="I363" s="307"/>
      <c r="J363" s="307"/>
      <c r="K363" s="308"/>
    </row>
    <row r="364" spans="1:11" ht="15.75" x14ac:dyDescent="0.25">
      <c r="A364" s="69" t="s">
        <v>52</v>
      </c>
      <c r="B364" s="55"/>
      <c r="C364" s="55"/>
      <c r="D364" s="55"/>
      <c r="E364" s="55"/>
      <c r="F364" s="55"/>
      <c r="G364" s="306"/>
      <c r="H364" s="307"/>
      <c r="I364" s="307"/>
      <c r="J364" s="307"/>
      <c r="K364" s="308"/>
    </row>
    <row r="365" spans="1:11" ht="15.75" x14ac:dyDescent="0.25">
      <c r="A365" s="69" t="s">
        <v>53</v>
      </c>
      <c r="B365" s="55"/>
      <c r="C365" s="55"/>
      <c r="D365" s="55"/>
      <c r="E365" s="55"/>
      <c r="F365" s="55"/>
      <c r="G365" s="306"/>
      <c r="H365" s="307"/>
      <c r="I365" s="307"/>
      <c r="J365" s="307"/>
      <c r="K365" s="308"/>
    </row>
    <row r="366" spans="1:11" ht="15.75" x14ac:dyDescent="0.25">
      <c r="A366" s="309" t="s">
        <v>55</v>
      </c>
      <c r="B366" s="310"/>
      <c r="C366" s="54" t="s">
        <v>146</v>
      </c>
      <c r="D366" s="54">
        <v>0</v>
      </c>
      <c r="E366" s="54">
        <v>0</v>
      </c>
      <c r="F366" s="54">
        <v>0</v>
      </c>
      <c r="G366" s="311" t="s">
        <v>146</v>
      </c>
      <c r="H366" s="312"/>
      <c r="I366" s="312"/>
      <c r="J366" s="312"/>
      <c r="K366" s="313"/>
    </row>
    <row r="367" spans="1:11" ht="31.5" customHeight="1" x14ac:dyDescent="0.25">
      <c r="A367" s="71"/>
      <c r="B367" s="71"/>
      <c r="C367" s="71"/>
      <c r="D367" s="71"/>
      <c r="E367" s="71"/>
      <c r="F367" s="71"/>
      <c r="G367" s="71"/>
      <c r="H367" s="71"/>
      <c r="I367" s="71"/>
      <c r="J367" s="71"/>
      <c r="K367" s="71"/>
    </row>
    <row r="368" spans="1:11" ht="38.25" customHeight="1" x14ac:dyDescent="0.25">
      <c r="A368" s="68"/>
      <c r="B368" s="72" t="s">
        <v>151</v>
      </c>
      <c r="C368" s="72"/>
      <c r="D368" s="68"/>
      <c r="E368" s="68"/>
      <c r="F368" s="68"/>
      <c r="G368" s="73"/>
      <c r="H368" s="73"/>
      <c r="I368" s="73"/>
      <c r="J368" s="73"/>
      <c r="K368" s="73"/>
    </row>
    <row r="369" spans="1:11" ht="38.25" customHeight="1" x14ac:dyDescent="0.25">
      <c r="A369" s="69" t="s">
        <v>40</v>
      </c>
      <c r="B369" s="69" t="s">
        <v>152</v>
      </c>
      <c r="C369" s="69" t="s">
        <v>134</v>
      </c>
      <c r="D369" s="69" t="s">
        <v>153</v>
      </c>
      <c r="E369" s="69" t="s">
        <v>154</v>
      </c>
      <c r="F369" s="69" t="s">
        <v>155</v>
      </c>
      <c r="G369" s="311" t="s">
        <v>156</v>
      </c>
      <c r="H369" s="312"/>
      <c r="I369" s="312"/>
      <c r="J369" s="312"/>
      <c r="K369" s="313"/>
    </row>
    <row r="370" spans="1:11" ht="25.5" x14ac:dyDescent="0.25">
      <c r="A370" s="69">
        <v>1</v>
      </c>
      <c r="B370" s="74" t="s">
        <v>158</v>
      </c>
      <c r="C370" s="74" t="s">
        <v>159</v>
      </c>
      <c r="D370" s="74">
        <v>365</v>
      </c>
      <c r="E370" s="74">
        <v>19.100000000000001</v>
      </c>
      <c r="F370" s="66">
        <v>10000000</v>
      </c>
      <c r="G370" s="292" t="s">
        <v>188</v>
      </c>
      <c r="H370" s="293"/>
      <c r="I370" s="293"/>
      <c r="J370" s="293"/>
      <c r="K370" s="294"/>
    </row>
    <row r="371" spans="1:11" ht="25.5" x14ac:dyDescent="0.25">
      <c r="A371" s="69">
        <v>2</v>
      </c>
      <c r="B371" s="74" t="s">
        <v>158</v>
      </c>
      <c r="C371" s="74" t="s">
        <v>159</v>
      </c>
      <c r="D371" s="74">
        <v>365</v>
      </c>
      <c r="E371" s="74">
        <v>19.600000000000001</v>
      </c>
      <c r="F371" s="66">
        <v>10000000</v>
      </c>
      <c r="G371" s="288" t="s">
        <v>189</v>
      </c>
      <c r="H371" s="288"/>
      <c r="I371" s="288"/>
      <c r="J371" s="288"/>
      <c r="K371" s="288"/>
    </row>
    <row r="372" spans="1:11" ht="25.5" x14ac:dyDescent="0.25">
      <c r="A372" s="69">
        <v>3</v>
      </c>
      <c r="B372" s="74" t="s">
        <v>190</v>
      </c>
      <c r="C372" s="74" t="s">
        <v>191</v>
      </c>
      <c r="D372" s="74">
        <v>365</v>
      </c>
      <c r="E372" s="74">
        <v>20.7</v>
      </c>
      <c r="F372" s="66">
        <v>10000000</v>
      </c>
      <c r="G372" s="292" t="s">
        <v>192</v>
      </c>
      <c r="H372" s="293"/>
      <c r="I372" s="293"/>
      <c r="J372" s="293"/>
      <c r="K372" s="294"/>
    </row>
    <row r="373" spans="1:11" ht="15.75" x14ac:dyDescent="0.25">
      <c r="A373" s="69">
        <v>4</v>
      </c>
      <c r="B373" s="74" t="s">
        <v>193</v>
      </c>
      <c r="C373" s="74">
        <v>207215726</v>
      </c>
      <c r="D373" s="74">
        <v>365</v>
      </c>
      <c r="E373" s="74">
        <v>20.100000000000001</v>
      </c>
      <c r="F373" s="66">
        <v>10000000</v>
      </c>
      <c r="G373" s="292" t="s">
        <v>194</v>
      </c>
      <c r="H373" s="293"/>
      <c r="I373" s="293"/>
      <c r="J373" s="293"/>
      <c r="K373" s="294"/>
    </row>
    <row r="374" spans="1:11" ht="15.75" x14ac:dyDescent="0.25">
      <c r="A374" s="69">
        <v>5</v>
      </c>
      <c r="B374" s="74" t="s">
        <v>186</v>
      </c>
      <c r="C374" s="74">
        <v>201589828</v>
      </c>
      <c r="D374" s="74">
        <v>365</v>
      </c>
      <c r="E374" s="74">
        <v>20.6</v>
      </c>
      <c r="F374" s="66">
        <v>10000000</v>
      </c>
      <c r="G374" s="292" t="s">
        <v>195</v>
      </c>
      <c r="H374" s="293"/>
      <c r="I374" s="293"/>
      <c r="J374" s="293"/>
      <c r="K374" s="294"/>
    </row>
    <row r="375" spans="1:11" ht="25.5" x14ac:dyDescent="0.25">
      <c r="A375" s="69">
        <v>6</v>
      </c>
      <c r="B375" s="74" t="s">
        <v>158</v>
      </c>
      <c r="C375" s="74" t="s">
        <v>159</v>
      </c>
      <c r="D375" s="74">
        <v>365</v>
      </c>
      <c r="E375" s="74">
        <v>18.899999999999999</v>
      </c>
      <c r="F375" s="66">
        <v>10000000</v>
      </c>
      <c r="G375" s="292" t="s">
        <v>196</v>
      </c>
      <c r="H375" s="293"/>
      <c r="I375" s="293"/>
      <c r="J375" s="293"/>
      <c r="K375" s="294"/>
    </row>
    <row r="376" spans="1:11" ht="15.75" x14ac:dyDescent="0.25">
      <c r="A376" s="285" t="s">
        <v>55</v>
      </c>
      <c r="B376" s="285"/>
      <c r="C376" s="55"/>
      <c r="D376" s="69"/>
      <c r="E376" s="69"/>
      <c r="F376" s="67">
        <v>60000000</v>
      </c>
      <c r="G376" s="285" t="s">
        <v>146</v>
      </c>
      <c r="H376" s="285"/>
      <c r="I376" s="285"/>
      <c r="J376" s="285"/>
      <c r="K376" s="285"/>
    </row>
    <row r="379" spans="1:11" ht="60.75" customHeight="1" x14ac:dyDescent="0.25">
      <c r="A379" s="281" t="s">
        <v>247</v>
      </c>
      <c r="B379" s="282"/>
      <c r="C379" s="282"/>
      <c r="D379" s="282"/>
      <c r="E379" s="282"/>
      <c r="F379" s="282"/>
      <c r="G379" s="282"/>
      <c r="H379" s="282"/>
      <c r="I379" s="282"/>
      <c r="J379" s="282"/>
      <c r="K379" s="282"/>
    </row>
    <row r="380" spans="1:11" ht="15.75" x14ac:dyDescent="0.25">
      <c r="A380" s="274" t="s">
        <v>131</v>
      </c>
      <c r="B380" s="274"/>
      <c r="C380" s="274"/>
      <c r="D380" s="274"/>
      <c r="E380" s="274"/>
      <c r="F380" s="274"/>
      <c r="G380" s="274"/>
      <c r="H380" s="274"/>
      <c r="I380" s="274"/>
      <c r="J380" s="274"/>
      <c r="K380" s="274"/>
    </row>
    <row r="381" spans="1:11" ht="15.75" x14ac:dyDescent="0.25">
      <c r="A381" s="68"/>
      <c r="B381" s="289" t="s">
        <v>132</v>
      </c>
      <c r="C381" s="289"/>
      <c r="D381" s="289"/>
      <c r="E381" s="68"/>
      <c r="F381" s="68"/>
      <c r="G381" s="68"/>
      <c r="H381" s="68"/>
      <c r="I381" s="68"/>
      <c r="J381" s="68"/>
      <c r="K381" s="68"/>
    </row>
    <row r="382" spans="1:11" ht="31.5" x14ac:dyDescent="0.25">
      <c r="A382" s="287" t="s">
        <v>40</v>
      </c>
      <c r="B382" s="287" t="s">
        <v>133</v>
      </c>
      <c r="C382" s="287" t="s">
        <v>134</v>
      </c>
      <c r="D382" s="290" t="s">
        <v>135</v>
      </c>
      <c r="E382" s="287" t="s">
        <v>136</v>
      </c>
      <c r="F382" s="54" t="s">
        <v>137</v>
      </c>
      <c r="G382" s="287" t="s">
        <v>138</v>
      </c>
      <c r="H382" s="287"/>
      <c r="I382" s="287" t="s">
        <v>139</v>
      </c>
      <c r="J382" s="287"/>
      <c r="K382" s="287"/>
    </row>
    <row r="383" spans="1:11" ht="47.25" x14ac:dyDescent="0.25">
      <c r="A383" s="287"/>
      <c r="B383" s="287"/>
      <c r="C383" s="287"/>
      <c r="D383" s="291"/>
      <c r="E383" s="287"/>
      <c r="F383" s="54" t="s">
        <v>140</v>
      </c>
      <c r="G383" s="54" t="s">
        <v>141</v>
      </c>
      <c r="H383" s="54" t="s">
        <v>142</v>
      </c>
      <c r="I383" s="54" t="s">
        <v>143</v>
      </c>
      <c r="J383" s="54" t="s">
        <v>144</v>
      </c>
      <c r="K383" s="54" t="s">
        <v>145</v>
      </c>
    </row>
    <row r="384" spans="1:11" ht="15.75" x14ac:dyDescent="0.25">
      <c r="A384" s="69" t="s">
        <v>50</v>
      </c>
      <c r="B384" s="55"/>
      <c r="C384" s="55"/>
      <c r="D384" s="55"/>
      <c r="E384" s="55"/>
      <c r="F384" s="55"/>
      <c r="G384" s="55"/>
      <c r="H384" s="55"/>
      <c r="I384" s="55"/>
      <c r="J384" s="55"/>
      <c r="K384" s="70"/>
    </row>
    <row r="385" spans="1:11" ht="15.75" x14ac:dyDescent="0.25">
      <c r="A385" s="69" t="s">
        <v>52</v>
      </c>
      <c r="B385" s="55"/>
      <c r="C385" s="55"/>
      <c r="D385" s="55"/>
      <c r="E385" s="55"/>
      <c r="F385" s="55"/>
      <c r="G385" s="55"/>
      <c r="H385" s="55"/>
      <c r="I385" s="55"/>
      <c r="J385" s="55"/>
      <c r="K385" s="70"/>
    </row>
    <row r="386" spans="1:11" ht="15.75" x14ac:dyDescent="0.25">
      <c r="A386" s="69" t="s">
        <v>53</v>
      </c>
      <c r="B386" s="55"/>
      <c r="C386" s="55"/>
      <c r="D386" s="55"/>
      <c r="E386" s="55"/>
      <c r="F386" s="55"/>
      <c r="G386" s="55"/>
      <c r="H386" s="55"/>
      <c r="I386" s="55"/>
      <c r="J386" s="55"/>
      <c r="K386" s="70"/>
    </row>
    <row r="387" spans="1:11" ht="15.75" x14ac:dyDescent="0.25">
      <c r="A387" s="287" t="s">
        <v>55</v>
      </c>
      <c r="B387" s="287"/>
      <c r="C387" s="54" t="s">
        <v>146</v>
      </c>
      <c r="D387" s="54">
        <v>0</v>
      </c>
      <c r="E387" s="54">
        <v>0</v>
      </c>
      <c r="F387" s="54">
        <v>0</v>
      </c>
      <c r="G387" s="54">
        <v>0</v>
      </c>
      <c r="H387" s="54">
        <v>0</v>
      </c>
      <c r="I387" s="54">
        <v>0</v>
      </c>
      <c r="J387" s="54">
        <v>0</v>
      </c>
      <c r="K387" s="54">
        <v>0</v>
      </c>
    </row>
    <row r="388" spans="1:11" x14ac:dyDescent="0.25">
      <c r="A388" s="71"/>
      <c r="B388" s="71"/>
      <c r="C388" s="71"/>
      <c r="D388" s="71"/>
      <c r="E388" s="71"/>
      <c r="F388" s="71"/>
      <c r="G388" s="71"/>
      <c r="H388" s="71"/>
      <c r="I388" s="71"/>
      <c r="J388" s="71"/>
      <c r="K388" s="71"/>
    </row>
    <row r="389" spans="1:11" ht="15.75" x14ac:dyDescent="0.25">
      <c r="A389" s="68"/>
      <c r="B389" s="72" t="s">
        <v>147</v>
      </c>
      <c r="C389" s="72"/>
      <c r="D389" s="68"/>
      <c r="E389" s="68"/>
      <c r="F389" s="68"/>
      <c r="G389" s="73"/>
      <c r="H389" s="73"/>
      <c r="I389" s="73"/>
      <c r="J389" s="73"/>
      <c r="K389" s="73"/>
    </row>
    <row r="390" spans="1:11" ht="47.25" x14ac:dyDescent="0.25">
      <c r="A390" s="54" t="s">
        <v>40</v>
      </c>
      <c r="B390" s="54" t="s">
        <v>148</v>
      </c>
      <c r="C390" s="54" t="s">
        <v>134</v>
      </c>
      <c r="D390" s="54" t="s">
        <v>135</v>
      </c>
      <c r="E390" s="54" t="s">
        <v>136</v>
      </c>
      <c r="F390" s="54" t="s">
        <v>149</v>
      </c>
      <c r="G390" s="287" t="s">
        <v>150</v>
      </c>
      <c r="H390" s="287"/>
      <c r="I390" s="287"/>
      <c r="J390" s="287"/>
      <c r="K390" s="287"/>
    </row>
    <row r="391" spans="1:11" ht="15.75" x14ac:dyDescent="0.25">
      <c r="A391" s="69" t="s">
        <v>50</v>
      </c>
      <c r="B391" s="55"/>
      <c r="C391" s="55"/>
      <c r="D391" s="55"/>
      <c r="E391" s="55"/>
      <c r="F391" s="55"/>
      <c r="G391" s="286"/>
      <c r="H391" s="286"/>
      <c r="I391" s="286"/>
      <c r="J391" s="286"/>
      <c r="K391" s="286"/>
    </row>
    <row r="392" spans="1:11" ht="15.75" x14ac:dyDescent="0.25">
      <c r="A392" s="69" t="s">
        <v>52</v>
      </c>
      <c r="B392" s="55"/>
      <c r="C392" s="55"/>
      <c r="D392" s="55"/>
      <c r="E392" s="55"/>
      <c r="F392" s="55"/>
      <c r="G392" s="286"/>
      <c r="H392" s="286"/>
      <c r="I392" s="286"/>
      <c r="J392" s="286"/>
      <c r="K392" s="286"/>
    </row>
    <row r="393" spans="1:11" ht="15.75" x14ac:dyDescent="0.25">
      <c r="A393" s="69" t="s">
        <v>53</v>
      </c>
      <c r="B393" s="55"/>
      <c r="C393" s="55"/>
      <c r="D393" s="55"/>
      <c r="E393" s="55"/>
      <c r="F393" s="55"/>
      <c r="G393" s="286"/>
      <c r="H393" s="286"/>
      <c r="I393" s="286"/>
      <c r="J393" s="286"/>
      <c r="K393" s="286"/>
    </row>
    <row r="394" spans="1:11" ht="15.75" x14ac:dyDescent="0.25">
      <c r="A394" s="287" t="s">
        <v>55</v>
      </c>
      <c r="B394" s="287"/>
      <c r="C394" s="54" t="s">
        <v>146</v>
      </c>
      <c r="D394" s="54">
        <v>0</v>
      </c>
      <c r="E394" s="54">
        <v>0</v>
      </c>
      <c r="F394" s="54">
        <v>0</v>
      </c>
      <c r="G394" s="285" t="s">
        <v>146</v>
      </c>
      <c r="H394" s="285"/>
      <c r="I394" s="285"/>
      <c r="J394" s="285"/>
      <c r="K394" s="285"/>
    </row>
    <row r="395" spans="1:11" x14ac:dyDescent="0.25">
      <c r="A395" s="71"/>
      <c r="B395" s="71"/>
      <c r="C395" s="71"/>
      <c r="D395" s="71"/>
      <c r="E395" s="71"/>
      <c r="F395" s="71"/>
      <c r="G395" s="71"/>
      <c r="H395" s="71"/>
      <c r="I395" s="71"/>
      <c r="J395" s="71"/>
      <c r="K395" s="71"/>
    </row>
    <row r="396" spans="1:11" ht="15.75" x14ac:dyDescent="0.25">
      <c r="A396" s="68"/>
      <c r="B396" s="72" t="s">
        <v>151</v>
      </c>
      <c r="C396" s="72"/>
      <c r="D396" s="68"/>
      <c r="E396" s="68"/>
      <c r="F396" s="68"/>
      <c r="G396" s="73"/>
      <c r="H396" s="73"/>
      <c r="I396" s="73"/>
      <c r="J396" s="73"/>
      <c r="K396" s="73"/>
    </row>
    <row r="397" spans="1:11" ht="31.5" x14ac:dyDescent="0.25">
      <c r="A397" s="69" t="s">
        <v>40</v>
      </c>
      <c r="B397" s="69" t="s">
        <v>152</v>
      </c>
      <c r="C397" s="69" t="s">
        <v>134</v>
      </c>
      <c r="D397" s="69" t="s">
        <v>153</v>
      </c>
      <c r="E397" s="69" t="s">
        <v>154</v>
      </c>
      <c r="F397" s="69" t="s">
        <v>155</v>
      </c>
      <c r="G397" s="285" t="s">
        <v>156</v>
      </c>
      <c r="H397" s="285"/>
      <c r="I397" s="285"/>
      <c r="J397" s="285"/>
      <c r="K397" s="285"/>
    </row>
    <row r="398" spans="1:11" ht="15.75" x14ac:dyDescent="0.25">
      <c r="A398" s="69">
        <v>1</v>
      </c>
      <c r="B398" s="74" t="s">
        <v>197</v>
      </c>
      <c r="C398" s="74">
        <v>201589828</v>
      </c>
      <c r="D398" s="74">
        <v>365</v>
      </c>
      <c r="E398" s="74">
        <v>19</v>
      </c>
      <c r="F398" s="66">
        <v>3000000</v>
      </c>
      <c r="G398" s="288" t="s">
        <v>198</v>
      </c>
      <c r="H398" s="288"/>
      <c r="I398" s="288"/>
      <c r="J398" s="288"/>
      <c r="K398" s="288"/>
    </row>
    <row r="399" spans="1:11" ht="15.75" x14ac:dyDescent="0.25">
      <c r="A399" s="285" t="s">
        <v>55</v>
      </c>
      <c r="B399" s="285"/>
      <c r="C399" s="55"/>
      <c r="D399" s="69"/>
      <c r="E399" s="69"/>
      <c r="F399" s="67">
        <f>F398</f>
        <v>3000000</v>
      </c>
      <c r="G399" s="285" t="s">
        <v>146</v>
      </c>
      <c r="H399" s="285"/>
      <c r="I399" s="285"/>
      <c r="J399" s="285"/>
      <c r="K399" s="285"/>
    </row>
    <row r="402" spans="1:11" ht="60.75" customHeight="1" x14ac:dyDescent="0.25">
      <c r="A402" s="299" t="s">
        <v>267</v>
      </c>
      <c r="B402" s="300"/>
      <c r="C402" s="300"/>
      <c r="D402" s="300"/>
      <c r="E402" s="300"/>
      <c r="F402" s="300"/>
      <c r="G402" s="300"/>
      <c r="H402" s="300"/>
      <c r="I402" s="300"/>
      <c r="J402" s="300"/>
      <c r="K402" s="300"/>
    </row>
    <row r="403" spans="1:11" ht="15.75" x14ac:dyDescent="0.25">
      <c r="A403" s="301" t="s">
        <v>131</v>
      </c>
      <c r="B403" s="301"/>
      <c r="C403" s="301"/>
      <c r="D403" s="301"/>
      <c r="E403" s="301"/>
      <c r="F403" s="301"/>
      <c r="G403" s="301"/>
      <c r="H403" s="301"/>
      <c r="I403" s="301"/>
      <c r="J403" s="301"/>
      <c r="K403" s="301"/>
    </row>
    <row r="404" spans="1:11" ht="15.75" x14ac:dyDescent="0.25">
      <c r="A404" s="56"/>
      <c r="B404" s="302" t="s">
        <v>132</v>
      </c>
      <c r="C404" s="302"/>
      <c r="D404" s="302"/>
      <c r="E404" s="56"/>
      <c r="F404" s="56"/>
      <c r="G404" s="56"/>
      <c r="H404" s="56"/>
      <c r="I404" s="56"/>
      <c r="J404" s="56"/>
      <c r="K404" s="56"/>
    </row>
    <row r="405" spans="1:11" ht="31.5" x14ac:dyDescent="0.25">
      <c r="A405" s="297" t="s">
        <v>40</v>
      </c>
      <c r="B405" s="297" t="s">
        <v>133</v>
      </c>
      <c r="C405" s="297" t="s">
        <v>134</v>
      </c>
      <c r="D405" s="303" t="s">
        <v>135</v>
      </c>
      <c r="E405" s="297" t="s">
        <v>136</v>
      </c>
      <c r="F405" s="57" t="s">
        <v>137</v>
      </c>
      <c r="G405" s="297" t="s">
        <v>138</v>
      </c>
      <c r="H405" s="297"/>
      <c r="I405" s="297" t="s">
        <v>139</v>
      </c>
      <c r="J405" s="297"/>
      <c r="K405" s="297"/>
    </row>
    <row r="406" spans="1:11" ht="47.25" x14ac:dyDescent="0.25">
      <c r="A406" s="297"/>
      <c r="B406" s="297"/>
      <c r="C406" s="297"/>
      <c r="D406" s="304"/>
      <c r="E406" s="297"/>
      <c r="F406" s="57" t="s">
        <v>140</v>
      </c>
      <c r="G406" s="57" t="s">
        <v>141</v>
      </c>
      <c r="H406" s="57" t="s">
        <v>142</v>
      </c>
      <c r="I406" s="57" t="s">
        <v>143</v>
      </c>
      <c r="J406" s="57" t="s">
        <v>144</v>
      </c>
      <c r="K406" s="57" t="s">
        <v>145</v>
      </c>
    </row>
    <row r="407" spans="1:11" ht="15.75" x14ac:dyDescent="0.25">
      <c r="A407" s="58" t="s">
        <v>50</v>
      </c>
      <c r="B407" s="59"/>
      <c r="C407" s="59"/>
      <c r="D407" s="59"/>
      <c r="E407" s="59"/>
      <c r="F407" s="59"/>
      <c r="G407" s="59"/>
      <c r="H407" s="59"/>
      <c r="I407" s="59"/>
      <c r="J407" s="59"/>
      <c r="K407" s="60"/>
    </row>
    <row r="408" spans="1:11" ht="15.75" x14ac:dyDescent="0.25">
      <c r="A408" s="58" t="s">
        <v>52</v>
      </c>
      <c r="B408" s="59"/>
      <c r="C408" s="59"/>
      <c r="D408" s="59"/>
      <c r="E408" s="59"/>
      <c r="F408" s="59"/>
      <c r="G408" s="59"/>
      <c r="H408" s="59"/>
      <c r="I408" s="59"/>
      <c r="J408" s="59"/>
      <c r="K408" s="60"/>
    </row>
    <row r="409" spans="1:11" ht="15.75" x14ac:dyDescent="0.25">
      <c r="A409" s="58" t="s">
        <v>53</v>
      </c>
      <c r="B409" s="59"/>
      <c r="C409" s="59"/>
      <c r="D409" s="59"/>
      <c r="E409" s="59"/>
      <c r="F409" s="59"/>
      <c r="G409" s="59"/>
      <c r="H409" s="59"/>
      <c r="I409" s="59"/>
      <c r="J409" s="59"/>
      <c r="K409" s="60"/>
    </row>
    <row r="410" spans="1:11" ht="15.75" x14ac:dyDescent="0.25">
      <c r="A410" s="297" t="s">
        <v>55</v>
      </c>
      <c r="B410" s="297"/>
      <c r="C410" s="57" t="s">
        <v>146</v>
      </c>
      <c r="D410" s="57">
        <v>0</v>
      </c>
      <c r="E410" s="57">
        <v>0</v>
      </c>
      <c r="F410" s="57">
        <v>0</v>
      </c>
      <c r="G410" s="57">
        <v>0</v>
      </c>
      <c r="H410" s="57">
        <v>0</v>
      </c>
      <c r="I410" s="57">
        <v>0</v>
      </c>
      <c r="J410" s="57">
        <v>0</v>
      </c>
      <c r="K410" s="57">
        <v>0</v>
      </c>
    </row>
    <row r="411" spans="1:11" x14ac:dyDescent="0.25">
      <c r="A411" s="61"/>
      <c r="B411" s="61"/>
      <c r="C411" s="61"/>
      <c r="D411" s="61"/>
      <c r="E411" s="61"/>
      <c r="F411" s="61"/>
      <c r="G411" s="61"/>
      <c r="H411" s="61"/>
      <c r="I411" s="61"/>
      <c r="J411" s="61"/>
      <c r="K411" s="61"/>
    </row>
    <row r="412" spans="1:11" ht="15.75" x14ac:dyDescent="0.25">
      <c r="A412" s="56"/>
      <c r="B412" s="62" t="s">
        <v>147</v>
      </c>
      <c r="C412" s="62"/>
      <c r="D412" s="56"/>
      <c r="E412" s="56"/>
      <c r="F412" s="56"/>
      <c r="G412" s="63"/>
      <c r="H412" s="63"/>
      <c r="I412" s="63"/>
      <c r="J412" s="63"/>
      <c r="K412" s="63"/>
    </row>
    <row r="413" spans="1:11" ht="47.25" x14ac:dyDescent="0.25">
      <c r="A413" s="57" t="s">
        <v>40</v>
      </c>
      <c r="B413" s="57" t="s">
        <v>148</v>
      </c>
      <c r="C413" s="57" t="s">
        <v>134</v>
      </c>
      <c r="D413" s="57" t="s">
        <v>135</v>
      </c>
      <c r="E413" s="57" t="s">
        <v>136</v>
      </c>
      <c r="F413" s="57" t="s">
        <v>149</v>
      </c>
      <c r="G413" s="297" t="s">
        <v>150</v>
      </c>
      <c r="H413" s="297"/>
      <c r="I413" s="297"/>
      <c r="J413" s="297"/>
      <c r="K413" s="297"/>
    </row>
    <row r="414" spans="1:11" ht="15.75" x14ac:dyDescent="0.25">
      <c r="A414" s="58" t="s">
        <v>50</v>
      </c>
      <c r="B414" s="59"/>
      <c r="C414" s="59"/>
      <c r="D414" s="59"/>
      <c r="E414" s="59"/>
      <c r="F414" s="59"/>
      <c r="G414" s="298"/>
      <c r="H414" s="298"/>
      <c r="I414" s="298"/>
      <c r="J414" s="298"/>
      <c r="K414" s="298"/>
    </row>
    <row r="415" spans="1:11" ht="15.75" x14ac:dyDescent="0.25">
      <c r="A415" s="58" t="s">
        <v>52</v>
      </c>
      <c r="B415" s="59"/>
      <c r="C415" s="59"/>
      <c r="D415" s="59"/>
      <c r="E415" s="59"/>
      <c r="F415" s="59"/>
      <c r="G415" s="298"/>
      <c r="H415" s="298"/>
      <c r="I415" s="298"/>
      <c r="J415" s="298"/>
      <c r="K415" s="298"/>
    </row>
    <row r="416" spans="1:11" ht="15.75" x14ac:dyDescent="0.25">
      <c r="A416" s="58" t="s">
        <v>53</v>
      </c>
      <c r="B416" s="59"/>
      <c r="C416" s="59"/>
      <c r="D416" s="59"/>
      <c r="E416" s="59"/>
      <c r="F416" s="59"/>
      <c r="G416" s="298"/>
      <c r="H416" s="298"/>
      <c r="I416" s="298"/>
      <c r="J416" s="298"/>
      <c r="K416" s="298"/>
    </row>
    <row r="417" spans="1:11" ht="15.75" x14ac:dyDescent="0.25">
      <c r="A417" s="297" t="s">
        <v>55</v>
      </c>
      <c r="B417" s="297"/>
      <c r="C417" s="57" t="s">
        <v>146</v>
      </c>
      <c r="D417" s="57">
        <v>0</v>
      </c>
      <c r="E417" s="57">
        <v>0</v>
      </c>
      <c r="F417" s="57">
        <v>0</v>
      </c>
      <c r="G417" s="295" t="s">
        <v>146</v>
      </c>
      <c r="H417" s="295"/>
      <c r="I417" s="295"/>
      <c r="J417" s="295"/>
      <c r="K417" s="295"/>
    </row>
    <row r="418" spans="1:11" x14ac:dyDescent="0.25">
      <c r="A418" s="61"/>
      <c r="B418" s="61"/>
      <c r="C418" s="61"/>
      <c r="D418" s="61"/>
      <c r="E418" s="61"/>
      <c r="F418" s="61"/>
      <c r="G418" s="61"/>
      <c r="H418" s="61"/>
      <c r="I418" s="61"/>
      <c r="J418" s="61"/>
      <c r="K418" s="61"/>
    </row>
    <row r="419" spans="1:11" ht="15.75" x14ac:dyDescent="0.25">
      <c r="A419" s="56"/>
      <c r="B419" s="62" t="s">
        <v>151</v>
      </c>
      <c r="C419" s="62"/>
      <c r="D419" s="56"/>
      <c r="E419" s="56"/>
      <c r="F419" s="56"/>
      <c r="G419" s="63"/>
      <c r="H419" s="63"/>
      <c r="I419" s="63"/>
      <c r="J419" s="63"/>
      <c r="K419" s="63"/>
    </row>
    <row r="420" spans="1:11" ht="31.5" x14ac:dyDescent="0.25">
      <c r="A420" s="57" t="s">
        <v>40</v>
      </c>
      <c r="B420" s="57" t="s">
        <v>152</v>
      </c>
      <c r="C420" s="57" t="s">
        <v>134</v>
      </c>
      <c r="D420" s="57" t="s">
        <v>153</v>
      </c>
      <c r="E420" s="57" t="s">
        <v>154</v>
      </c>
      <c r="F420" s="57" t="s">
        <v>155</v>
      </c>
      <c r="G420" s="297" t="s">
        <v>156</v>
      </c>
      <c r="H420" s="297"/>
      <c r="I420" s="297"/>
      <c r="J420" s="297"/>
      <c r="K420" s="297"/>
    </row>
    <row r="421" spans="1:11" s="3" customFormat="1" ht="25.5" x14ac:dyDescent="0.25">
      <c r="A421" s="58">
        <v>1</v>
      </c>
      <c r="B421" s="80" t="s">
        <v>199</v>
      </c>
      <c r="C421" s="80">
        <v>204490784</v>
      </c>
      <c r="D421" s="80">
        <v>365</v>
      </c>
      <c r="E421" s="81">
        <v>16</v>
      </c>
      <c r="F421" s="66">
        <v>10000000</v>
      </c>
      <c r="G421" s="305" t="s">
        <v>200</v>
      </c>
      <c r="H421" s="305"/>
      <c r="I421" s="305"/>
      <c r="J421" s="305"/>
      <c r="K421" s="305"/>
    </row>
    <row r="422" spans="1:11" s="3" customFormat="1" ht="15.75" x14ac:dyDescent="0.25">
      <c r="A422" s="58">
        <v>2</v>
      </c>
      <c r="B422" s="80" t="s">
        <v>201</v>
      </c>
      <c r="C422" s="80">
        <v>202521935</v>
      </c>
      <c r="D422" s="80">
        <v>365</v>
      </c>
      <c r="E422" s="81">
        <v>17</v>
      </c>
      <c r="F422" s="66">
        <v>20000000</v>
      </c>
      <c r="G422" s="305" t="s">
        <v>202</v>
      </c>
      <c r="H422" s="305"/>
      <c r="I422" s="305"/>
      <c r="J422" s="305"/>
      <c r="K422" s="305"/>
    </row>
    <row r="423" spans="1:11" ht="15.75" x14ac:dyDescent="0.25">
      <c r="A423" s="295" t="s">
        <v>55</v>
      </c>
      <c r="B423" s="295"/>
      <c r="C423" s="59"/>
      <c r="D423" s="58"/>
      <c r="E423" s="58"/>
      <c r="F423" s="67">
        <f>+F421+F422</f>
        <v>30000000</v>
      </c>
      <c r="G423" s="295" t="s">
        <v>146</v>
      </c>
      <c r="H423" s="295"/>
      <c r="I423" s="295"/>
      <c r="J423" s="295"/>
      <c r="K423" s="295"/>
    </row>
    <row r="426" spans="1:11" ht="60.75" customHeight="1" x14ac:dyDescent="0.25">
      <c r="A426" s="299" t="s">
        <v>248</v>
      </c>
      <c r="B426" s="300"/>
      <c r="C426" s="300"/>
      <c r="D426" s="300"/>
      <c r="E426" s="300"/>
      <c r="F426" s="300"/>
      <c r="G426" s="300"/>
      <c r="H426" s="300"/>
      <c r="I426" s="300"/>
      <c r="J426" s="300"/>
      <c r="K426" s="300"/>
    </row>
    <row r="427" spans="1:11" ht="15.75" x14ac:dyDescent="0.25">
      <c r="A427" s="301" t="s">
        <v>131</v>
      </c>
      <c r="B427" s="301"/>
      <c r="C427" s="301"/>
      <c r="D427" s="301"/>
      <c r="E427" s="301"/>
      <c r="F427" s="301"/>
      <c r="G427" s="301"/>
      <c r="H427" s="301"/>
      <c r="I427" s="301"/>
      <c r="J427" s="301"/>
      <c r="K427" s="301"/>
    </row>
    <row r="428" spans="1:11" ht="15.75" x14ac:dyDescent="0.25">
      <c r="A428" s="56"/>
      <c r="B428" s="302" t="s">
        <v>132</v>
      </c>
      <c r="C428" s="302"/>
      <c r="D428" s="302"/>
      <c r="E428" s="56"/>
      <c r="F428" s="56"/>
      <c r="G428" s="56"/>
      <c r="H428" s="56"/>
      <c r="I428" s="56"/>
      <c r="J428" s="56"/>
      <c r="K428" s="56"/>
    </row>
    <row r="429" spans="1:11" ht="31.5" x14ac:dyDescent="0.25">
      <c r="A429" s="297" t="s">
        <v>40</v>
      </c>
      <c r="B429" s="297" t="s">
        <v>133</v>
      </c>
      <c r="C429" s="297" t="s">
        <v>134</v>
      </c>
      <c r="D429" s="303" t="s">
        <v>135</v>
      </c>
      <c r="E429" s="297" t="s">
        <v>136</v>
      </c>
      <c r="F429" s="57" t="s">
        <v>137</v>
      </c>
      <c r="G429" s="297" t="s">
        <v>138</v>
      </c>
      <c r="H429" s="297"/>
      <c r="I429" s="297" t="s">
        <v>139</v>
      </c>
      <c r="J429" s="297"/>
      <c r="K429" s="297"/>
    </row>
    <row r="430" spans="1:11" ht="47.25" x14ac:dyDescent="0.25">
      <c r="A430" s="297"/>
      <c r="B430" s="297"/>
      <c r="C430" s="297"/>
      <c r="D430" s="304"/>
      <c r="E430" s="297"/>
      <c r="F430" s="57" t="s">
        <v>140</v>
      </c>
      <c r="G430" s="57" t="s">
        <v>141</v>
      </c>
      <c r="H430" s="57" t="s">
        <v>142</v>
      </c>
      <c r="I430" s="57" t="s">
        <v>143</v>
      </c>
      <c r="J430" s="57" t="s">
        <v>144</v>
      </c>
      <c r="K430" s="57" t="s">
        <v>145</v>
      </c>
    </row>
    <row r="431" spans="1:11" ht="15.75" x14ac:dyDescent="0.25">
      <c r="A431" s="58" t="s">
        <v>50</v>
      </c>
      <c r="B431" s="59"/>
      <c r="C431" s="59"/>
      <c r="D431" s="59"/>
      <c r="E431" s="59"/>
      <c r="F431" s="59"/>
      <c r="G431" s="59"/>
      <c r="H431" s="59"/>
      <c r="I431" s="59"/>
      <c r="J431" s="59"/>
      <c r="K431" s="60"/>
    </row>
    <row r="432" spans="1:11" ht="15.75" x14ac:dyDescent="0.25">
      <c r="A432" s="58" t="s">
        <v>52</v>
      </c>
      <c r="B432" s="59"/>
      <c r="C432" s="59"/>
      <c r="D432" s="59"/>
      <c r="E432" s="59"/>
      <c r="F432" s="59"/>
      <c r="G432" s="59"/>
      <c r="H432" s="59"/>
      <c r="I432" s="59"/>
      <c r="J432" s="59"/>
      <c r="K432" s="60"/>
    </row>
    <row r="433" spans="1:11" ht="15.75" x14ac:dyDescent="0.25">
      <c r="A433" s="58" t="s">
        <v>53</v>
      </c>
      <c r="B433" s="59"/>
      <c r="C433" s="59"/>
      <c r="D433" s="59"/>
      <c r="E433" s="59"/>
      <c r="F433" s="59"/>
      <c r="G433" s="59"/>
      <c r="H433" s="59"/>
      <c r="I433" s="59"/>
      <c r="J433" s="59"/>
      <c r="K433" s="60"/>
    </row>
    <row r="434" spans="1:11" ht="15.75" x14ac:dyDescent="0.25">
      <c r="A434" s="297" t="s">
        <v>55</v>
      </c>
      <c r="B434" s="297"/>
      <c r="C434" s="57" t="s">
        <v>146</v>
      </c>
      <c r="D434" s="57">
        <v>0</v>
      </c>
      <c r="E434" s="57">
        <v>0</v>
      </c>
      <c r="F434" s="57">
        <v>0</v>
      </c>
      <c r="G434" s="57">
        <v>0</v>
      </c>
      <c r="H434" s="57">
        <v>0</v>
      </c>
      <c r="I434" s="57">
        <v>0</v>
      </c>
      <c r="J434" s="57">
        <v>0</v>
      </c>
      <c r="K434" s="57">
        <v>0</v>
      </c>
    </row>
    <row r="435" spans="1:11" x14ac:dyDescent="0.25">
      <c r="A435" s="61"/>
      <c r="B435" s="61"/>
      <c r="C435" s="61"/>
      <c r="D435" s="61"/>
      <c r="E435" s="61"/>
      <c r="F435" s="61"/>
      <c r="G435" s="61"/>
      <c r="H435" s="61"/>
      <c r="I435" s="61"/>
      <c r="J435" s="61"/>
      <c r="K435" s="61"/>
    </row>
    <row r="436" spans="1:11" ht="15.75" x14ac:dyDescent="0.25">
      <c r="A436" s="56"/>
      <c r="B436" s="62" t="s">
        <v>147</v>
      </c>
      <c r="C436" s="62"/>
      <c r="D436" s="56"/>
      <c r="E436" s="56"/>
      <c r="F436" s="56"/>
      <c r="G436" s="63"/>
      <c r="H436" s="63"/>
      <c r="I436" s="63"/>
      <c r="J436" s="63"/>
      <c r="K436" s="63"/>
    </row>
    <row r="437" spans="1:11" ht="47.25" x14ac:dyDescent="0.25">
      <c r="A437" s="57" t="s">
        <v>40</v>
      </c>
      <c r="B437" s="57" t="s">
        <v>148</v>
      </c>
      <c r="C437" s="57" t="s">
        <v>134</v>
      </c>
      <c r="D437" s="57" t="s">
        <v>135</v>
      </c>
      <c r="E437" s="57" t="s">
        <v>136</v>
      </c>
      <c r="F437" s="57" t="s">
        <v>149</v>
      </c>
      <c r="G437" s="297" t="s">
        <v>150</v>
      </c>
      <c r="H437" s="297"/>
      <c r="I437" s="297"/>
      <c r="J437" s="297"/>
      <c r="K437" s="297"/>
    </row>
    <row r="438" spans="1:11" ht="15.75" x14ac:dyDescent="0.25">
      <c r="A438" s="58" t="s">
        <v>50</v>
      </c>
      <c r="B438" s="59"/>
      <c r="C438" s="59"/>
      <c r="D438" s="59"/>
      <c r="E438" s="59"/>
      <c r="F438" s="59"/>
      <c r="G438" s="298"/>
      <c r="H438" s="298"/>
      <c r="I438" s="298"/>
      <c r="J438" s="298"/>
      <c r="K438" s="298"/>
    </row>
    <row r="439" spans="1:11" ht="15.75" x14ac:dyDescent="0.25">
      <c r="A439" s="58" t="s">
        <v>52</v>
      </c>
      <c r="B439" s="59"/>
      <c r="C439" s="59"/>
      <c r="D439" s="59"/>
      <c r="E439" s="59"/>
      <c r="F439" s="59"/>
      <c r="G439" s="298"/>
      <c r="H439" s="298"/>
      <c r="I439" s="298"/>
      <c r="J439" s="298"/>
      <c r="K439" s="298"/>
    </row>
    <row r="440" spans="1:11" ht="15.75" x14ac:dyDescent="0.25">
      <c r="A440" s="58" t="s">
        <v>53</v>
      </c>
      <c r="B440" s="59"/>
      <c r="C440" s="59"/>
      <c r="D440" s="59"/>
      <c r="E440" s="59"/>
      <c r="F440" s="59"/>
      <c r="G440" s="298"/>
      <c r="H440" s="298"/>
      <c r="I440" s="298"/>
      <c r="J440" s="298"/>
      <c r="K440" s="298"/>
    </row>
    <row r="441" spans="1:11" ht="15.75" x14ac:dyDescent="0.25">
      <c r="A441" s="297" t="s">
        <v>55</v>
      </c>
      <c r="B441" s="297"/>
      <c r="C441" s="57" t="s">
        <v>146</v>
      </c>
      <c r="D441" s="57">
        <v>0</v>
      </c>
      <c r="E441" s="57">
        <v>0</v>
      </c>
      <c r="F441" s="57">
        <v>0</v>
      </c>
      <c r="G441" s="295" t="s">
        <v>146</v>
      </c>
      <c r="H441" s="295"/>
      <c r="I441" s="295"/>
      <c r="J441" s="295"/>
      <c r="K441" s="295"/>
    </row>
    <row r="442" spans="1:11" x14ac:dyDescent="0.25">
      <c r="A442" s="61"/>
      <c r="B442" s="61"/>
      <c r="C442" s="61"/>
      <c r="D442" s="61"/>
      <c r="E442" s="61"/>
      <c r="F442" s="61"/>
      <c r="G442" s="61"/>
      <c r="H442" s="61"/>
      <c r="I442" s="61"/>
      <c r="J442" s="61"/>
      <c r="K442" s="61"/>
    </row>
    <row r="443" spans="1:11" ht="15.75" x14ac:dyDescent="0.25">
      <c r="A443" s="56"/>
      <c r="B443" s="62" t="s">
        <v>151</v>
      </c>
      <c r="C443" s="62"/>
      <c r="D443" s="56"/>
      <c r="E443" s="56"/>
      <c r="F443" s="56"/>
      <c r="G443" s="63"/>
      <c r="H443" s="63"/>
      <c r="I443" s="63"/>
      <c r="J443" s="63"/>
      <c r="K443" s="63"/>
    </row>
    <row r="444" spans="1:11" ht="31.5" x14ac:dyDescent="0.25">
      <c r="A444" s="58" t="s">
        <v>40</v>
      </c>
      <c r="B444" s="58" t="s">
        <v>152</v>
      </c>
      <c r="C444" s="58" t="s">
        <v>134</v>
      </c>
      <c r="D444" s="58" t="s">
        <v>153</v>
      </c>
      <c r="E444" s="58" t="s">
        <v>154</v>
      </c>
      <c r="F444" s="58" t="s">
        <v>155</v>
      </c>
      <c r="G444" s="295" t="s">
        <v>156</v>
      </c>
      <c r="H444" s="295"/>
      <c r="I444" s="295"/>
      <c r="J444" s="295"/>
      <c r="K444" s="295"/>
    </row>
    <row r="445" spans="1:11" ht="15.75" x14ac:dyDescent="0.25">
      <c r="A445" s="58">
        <v>1</v>
      </c>
      <c r="B445" s="64"/>
      <c r="C445" s="64"/>
      <c r="D445" s="64"/>
      <c r="E445" s="64"/>
      <c r="F445" s="75"/>
      <c r="G445" s="296"/>
      <c r="H445" s="296"/>
      <c r="I445" s="296"/>
      <c r="J445" s="296"/>
      <c r="K445" s="296"/>
    </row>
    <row r="446" spans="1:11" ht="15.75" x14ac:dyDescent="0.25">
      <c r="A446" s="58">
        <v>2</v>
      </c>
      <c r="B446" s="64"/>
      <c r="C446" s="64"/>
      <c r="D446" s="64"/>
      <c r="E446" s="64"/>
      <c r="F446" s="75"/>
      <c r="G446" s="296"/>
      <c r="H446" s="296"/>
      <c r="I446" s="296"/>
      <c r="J446" s="296"/>
      <c r="K446" s="296"/>
    </row>
    <row r="447" spans="1:11" ht="15.75" x14ac:dyDescent="0.25">
      <c r="A447" s="295" t="s">
        <v>55</v>
      </c>
      <c r="B447" s="295"/>
      <c r="C447" s="59"/>
      <c r="D447" s="58"/>
      <c r="E447" s="58"/>
      <c r="F447" s="75"/>
      <c r="G447" s="295" t="s">
        <v>146</v>
      </c>
      <c r="H447" s="295"/>
      <c r="I447" s="295"/>
      <c r="J447" s="295"/>
      <c r="K447" s="295"/>
    </row>
    <row r="450" spans="1:11" ht="60.75" customHeight="1" x14ac:dyDescent="0.25">
      <c r="A450" s="299" t="s">
        <v>249</v>
      </c>
      <c r="B450" s="300"/>
      <c r="C450" s="300"/>
      <c r="D450" s="300"/>
      <c r="E450" s="300"/>
      <c r="F450" s="300"/>
      <c r="G450" s="300"/>
      <c r="H450" s="300"/>
      <c r="I450" s="300"/>
      <c r="J450" s="300"/>
      <c r="K450" s="300"/>
    </row>
    <row r="451" spans="1:11" ht="15.75" x14ac:dyDescent="0.25">
      <c r="A451" s="301" t="s">
        <v>131</v>
      </c>
      <c r="B451" s="301"/>
      <c r="C451" s="301"/>
      <c r="D451" s="301"/>
      <c r="E451" s="301"/>
      <c r="F451" s="301"/>
      <c r="G451" s="301"/>
      <c r="H451" s="301"/>
      <c r="I451" s="301"/>
      <c r="J451" s="301"/>
      <c r="K451" s="301"/>
    </row>
    <row r="452" spans="1:11" ht="15.75" x14ac:dyDescent="0.25">
      <c r="A452" s="56"/>
      <c r="B452" s="302" t="s">
        <v>132</v>
      </c>
      <c r="C452" s="302"/>
      <c r="D452" s="302"/>
      <c r="E452" s="56"/>
      <c r="F452" s="56"/>
      <c r="G452" s="56"/>
      <c r="H452" s="56"/>
      <c r="I452" s="56"/>
      <c r="J452" s="56"/>
      <c r="K452" s="56"/>
    </row>
    <row r="453" spans="1:11" ht="31.5" x14ac:dyDescent="0.25">
      <c r="A453" s="297" t="s">
        <v>40</v>
      </c>
      <c r="B453" s="297" t="s">
        <v>133</v>
      </c>
      <c r="C453" s="297" t="s">
        <v>134</v>
      </c>
      <c r="D453" s="303" t="s">
        <v>135</v>
      </c>
      <c r="E453" s="297" t="s">
        <v>136</v>
      </c>
      <c r="F453" s="57" t="s">
        <v>137</v>
      </c>
      <c r="G453" s="297" t="s">
        <v>138</v>
      </c>
      <c r="H453" s="297"/>
      <c r="I453" s="297" t="s">
        <v>139</v>
      </c>
      <c r="J453" s="297"/>
      <c r="K453" s="297"/>
    </row>
    <row r="454" spans="1:11" ht="47.25" x14ac:dyDescent="0.25">
      <c r="A454" s="297"/>
      <c r="B454" s="297"/>
      <c r="C454" s="297"/>
      <c r="D454" s="304"/>
      <c r="E454" s="297"/>
      <c r="F454" s="57" t="s">
        <v>140</v>
      </c>
      <c r="G454" s="57" t="s">
        <v>141</v>
      </c>
      <c r="H454" s="57" t="s">
        <v>142</v>
      </c>
      <c r="I454" s="57" t="s">
        <v>143</v>
      </c>
      <c r="J454" s="57" t="s">
        <v>144</v>
      </c>
      <c r="K454" s="57" t="s">
        <v>145</v>
      </c>
    </row>
    <row r="455" spans="1:11" ht="15.75" x14ac:dyDescent="0.25">
      <c r="A455" s="58" t="s">
        <v>50</v>
      </c>
      <c r="B455" s="59"/>
      <c r="C455" s="59"/>
      <c r="D455" s="59"/>
      <c r="E455" s="59"/>
      <c r="F455" s="59"/>
      <c r="G455" s="59"/>
      <c r="H455" s="59"/>
      <c r="I455" s="59"/>
      <c r="J455" s="59"/>
      <c r="K455" s="60"/>
    </row>
    <row r="456" spans="1:11" ht="15.75" x14ac:dyDescent="0.25">
      <c r="A456" s="58" t="s">
        <v>52</v>
      </c>
      <c r="B456" s="59"/>
      <c r="C456" s="59"/>
      <c r="D456" s="59"/>
      <c r="E456" s="59"/>
      <c r="F456" s="59"/>
      <c r="G456" s="59"/>
      <c r="H456" s="59"/>
      <c r="I456" s="59"/>
      <c r="J456" s="59"/>
      <c r="K456" s="60"/>
    </row>
    <row r="457" spans="1:11" ht="15.75" x14ac:dyDescent="0.25">
      <c r="A457" s="58" t="s">
        <v>53</v>
      </c>
      <c r="B457" s="59"/>
      <c r="C457" s="59"/>
      <c r="D457" s="59"/>
      <c r="E457" s="59"/>
      <c r="F457" s="59"/>
      <c r="G457" s="59"/>
      <c r="H457" s="59"/>
      <c r="I457" s="59"/>
      <c r="J457" s="59"/>
      <c r="K457" s="60"/>
    </row>
    <row r="458" spans="1:11" ht="15.75" x14ac:dyDescent="0.25">
      <c r="A458" s="297" t="s">
        <v>55</v>
      </c>
      <c r="B458" s="297"/>
      <c r="C458" s="57" t="s">
        <v>146</v>
      </c>
      <c r="D458" s="57">
        <v>0</v>
      </c>
      <c r="E458" s="57">
        <v>0</v>
      </c>
      <c r="F458" s="57">
        <v>0</v>
      </c>
      <c r="G458" s="57">
        <v>0</v>
      </c>
      <c r="H458" s="57">
        <v>0</v>
      </c>
      <c r="I458" s="57">
        <v>0</v>
      </c>
      <c r="J458" s="57">
        <v>0</v>
      </c>
      <c r="K458" s="57">
        <v>0</v>
      </c>
    </row>
    <row r="459" spans="1:11" x14ac:dyDescent="0.25">
      <c r="A459" s="61"/>
      <c r="B459" s="61"/>
      <c r="C459" s="61"/>
      <c r="D459" s="61"/>
      <c r="E459" s="61"/>
      <c r="F459" s="61"/>
      <c r="G459" s="61"/>
      <c r="H459" s="61"/>
      <c r="I459" s="61"/>
      <c r="J459" s="61"/>
      <c r="K459" s="61"/>
    </row>
    <row r="460" spans="1:11" ht="15.75" x14ac:dyDescent="0.25">
      <c r="A460" s="56"/>
      <c r="B460" s="62" t="s">
        <v>147</v>
      </c>
      <c r="C460" s="62"/>
      <c r="D460" s="56"/>
      <c r="E460" s="56"/>
      <c r="F460" s="56"/>
      <c r="G460" s="63"/>
      <c r="H460" s="63"/>
      <c r="I460" s="63"/>
      <c r="J460" s="63"/>
      <c r="K460" s="63"/>
    </row>
    <row r="461" spans="1:11" ht="47.25" x14ac:dyDescent="0.25">
      <c r="A461" s="57" t="s">
        <v>40</v>
      </c>
      <c r="B461" s="57" t="s">
        <v>148</v>
      </c>
      <c r="C461" s="57" t="s">
        <v>134</v>
      </c>
      <c r="D461" s="57" t="s">
        <v>135</v>
      </c>
      <c r="E461" s="57" t="s">
        <v>136</v>
      </c>
      <c r="F461" s="57" t="s">
        <v>149</v>
      </c>
      <c r="G461" s="297" t="s">
        <v>150</v>
      </c>
      <c r="H461" s="297"/>
      <c r="I461" s="297"/>
      <c r="J461" s="297"/>
      <c r="K461" s="297"/>
    </row>
    <row r="462" spans="1:11" ht="15.75" x14ac:dyDescent="0.25">
      <c r="A462" s="58" t="s">
        <v>50</v>
      </c>
      <c r="B462" s="59"/>
      <c r="C462" s="59"/>
      <c r="D462" s="59"/>
      <c r="E462" s="59"/>
      <c r="F462" s="59"/>
      <c r="G462" s="298"/>
      <c r="H462" s="298"/>
      <c r="I462" s="298"/>
      <c r="J462" s="298"/>
      <c r="K462" s="298"/>
    </row>
    <row r="463" spans="1:11" ht="15.75" x14ac:dyDescent="0.25">
      <c r="A463" s="58" t="s">
        <v>52</v>
      </c>
      <c r="B463" s="59"/>
      <c r="C463" s="59"/>
      <c r="D463" s="59"/>
      <c r="E463" s="59"/>
      <c r="F463" s="59"/>
      <c r="G463" s="298"/>
      <c r="H463" s="298"/>
      <c r="I463" s="298"/>
      <c r="J463" s="298"/>
      <c r="K463" s="298"/>
    </row>
    <row r="464" spans="1:11" ht="15.75" x14ac:dyDescent="0.25">
      <c r="A464" s="58" t="s">
        <v>53</v>
      </c>
      <c r="B464" s="59"/>
      <c r="C464" s="59"/>
      <c r="D464" s="59"/>
      <c r="E464" s="59"/>
      <c r="F464" s="59"/>
      <c r="G464" s="298"/>
      <c r="H464" s="298"/>
      <c r="I464" s="298"/>
      <c r="J464" s="298"/>
      <c r="K464" s="298"/>
    </row>
    <row r="465" spans="1:11" ht="15.75" x14ac:dyDescent="0.25">
      <c r="A465" s="297" t="s">
        <v>55</v>
      </c>
      <c r="B465" s="297"/>
      <c r="C465" s="57" t="s">
        <v>146</v>
      </c>
      <c r="D465" s="57">
        <v>0</v>
      </c>
      <c r="E465" s="57">
        <v>0</v>
      </c>
      <c r="F465" s="57">
        <v>0</v>
      </c>
      <c r="G465" s="295" t="s">
        <v>146</v>
      </c>
      <c r="H465" s="295"/>
      <c r="I465" s="295"/>
      <c r="J465" s="295"/>
      <c r="K465" s="295"/>
    </row>
    <row r="466" spans="1:11" x14ac:dyDescent="0.25">
      <c r="A466" s="61"/>
      <c r="B466" s="61"/>
      <c r="C466" s="61"/>
      <c r="D466" s="61"/>
      <c r="E466" s="61"/>
      <c r="F466" s="61"/>
      <c r="G466" s="61"/>
      <c r="H466" s="61"/>
      <c r="I466" s="61"/>
      <c r="J466" s="61"/>
      <c r="K466" s="61"/>
    </row>
    <row r="467" spans="1:11" ht="15.75" x14ac:dyDescent="0.25">
      <c r="A467" s="56"/>
      <c r="B467" s="62" t="s">
        <v>151</v>
      </c>
      <c r="C467" s="62"/>
      <c r="D467" s="56"/>
      <c r="E467" s="56"/>
      <c r="F467" s="56"/>
      <c r="G467" s="63"/>
      <c r="H467" s="63"/>
      <c r="I467" s="63"/>
      <c r="J467" s="63"/>
      <c r="K467" s="63"/>
    </row>
    <row r="468" spans="1:11" ht="31.5" x14ac:dyDescent="0.25">
      <c r="A468" s="58" t="s">
        <v>40</v>
      </c>
      <c r="B468" s="58" t="s">
        <v>152</v>
      </c>
      <c r="C468" s="58" t="s">
        <v>134</v>
      </c>
      <c r="D468" s="58" t="s">
        <v>153</v>
      </c>
      <c r="E468" s="58" t="s">
        <v>154</v>
      </c>
      <c r="F468" s="58" t="s">
        <v>155</v>
      </c>
      <c r="G468" s="295" t="s">
        <v>156</v>
      </c>
      <c r="H468" s="295"/>
      <c r="I468" s="295"/>
      <c r="J468" s="295"/>
      <c r="K468" s="295"/>
    </row>
    <row r="469" spans="1:11" ht="15.75" x14ac:dyDescent="0.25">
      <c r="A469" s="58">
        <v>1</v>
      </c>
      <c r="B469" s="64"/>
      <c r="C469" s="64"/>
      <c r="D469" s="64"/>
      <c r="E469" s="64"/>
      <c r="F469" s="75"/>
      <c r="G469" s="296"/>
      <c r="H469" s="296"/>
      <c r="I469" s="296"/>
      <c r="J469" s="296"/>
      <c r="K469" s="296"/>
    </row>
    <row r="470" spans="1:11" ht="15.75" x14ac:dyDescent="0.25">
      <c r="A470" s="58">
        <v>2</v>
      </c>
      <c r="B470" s="64"/>
      <c r="C470" s="64"/>
      <c r="D470" s="64"/>
      <c r="E470" s="64"/>
      <c r="F470" s="75"/>
      <c r="G470" s="296"/>
      <c r="H470" s="296"/>
      <c r="I470" s="296"/>
      <c r="J470" s="296"/>
      <c r="K470" s="296"/>
    </row>
    <row r="471" spans="1:11" ht="15.75" x14ac:dyDescent="0.25">
      <c r="A471" s="295" t="s">
        <v>55</v>
      </c>
      <c r="B471" s="295"/>
      <c r="C471" s="59"/>
      <c r="D471" s="58"/>
      <c r="E471" s="58"/>
      <c r="F471" s="75"/>
      <c r="G471" s="295" t="s">
        <v>146</v>
      </c>
      <c r="H471" s="295"/>
      <c r="I471" s="295"/>
      <c r="J471" s="295"/>
      <c r="K471" s="295"/>
    </row>
    <row r="474" spans="1:11" ht="60.75" customHeight="1" x14ac:dyDescent="0.25">
      <c r="A474" s="299" t="s">
        <v>250</v>
      </c>
      <c r="B474" s="300"/>
      <c r="C474" s="300"/>
      <c r="D474" s="300"/>
      <c r="E474" s="300"/>
      <c r="F474" s="300"/>
      <c r="G474" s="300"/>
      <c r="H474" s="300"/>
      <c r="I474" s="300"/>
      <c r="J474" s="300"/>
      <c r="K474" s="300"/>
    </row>
    <row r="475" spans="1:11" ht="15.75" x14ac:dyDescent="0.25">
      <c r="A475" s="301" t="s">
        <v>131</v>
      </c>
      <c r="B475" s="301"/>
      <c r="C475" s="301"/>
      <c r="D475" s="301"/>
      <c r="E475" s="301"/>
      <c r="F475" s="301"/>
      <c r="G475" s="301"/>
      <c r="H475" s="301"/>
      <c r="I475" s="301"/>
      <c r="J475" s="301"/>
      <c r="K475" s="301"/>
    </row>
    <row r="476" spans="1:11" ht="15.75" x14ac:dyDescent="0.25">
      <c r="A476" s="56"/>
      <c r="B476" s="302" t="s">
        <v>132</v>
      </c>
      <c r="C476" s="302"/>
      <c r="D476" s="302"/>
      <c r="E476" s="56"/>
      <c r="F476" s="56"/>
      <c r="G476" s="56"/>
      <c r="H476" s="56"/>
      <c r="I476" s="56"/>
      <c r="J476" s="56"/>
      <c r="K476" s="56"/>
    </row>
    <row r="477" spans="1:11" ht="31.5" x14ac:dyDescent="0.25">
      <c r="A477" s="297" t="s">
        <v>40</v>
      </c>
      <c r="B477" s="297" t="s">
        <v>133</v>
      </c>
      <c r="C477" s="297" t="s">
        <v>134</v>
      </c>
      <c r="D477" s="303" t="s">
        <v>135</v>
      </c>
      <c r="E477" s="297" t="s">
        <v>136</v>
      </c>
      <c r="F477" s="57" t="s">
        <v>137</v>
      </c>
      <c r="G477" s="297" t="s">
        <v>138</v>
      </c>
      <c r="H477" s="297"/>
      <c r="I477" s="297" t="s">
        <v>139</v>
      </c>
      <c r="J477" s="297"/>
      <c r="K477" s="297"/>
    </row>
    <row r="478" spans="1:11" ht="47.25" x14ac:dyDescent="0.25">
      <c r="A478" s="297"/>
      <c r="B478" s="297"/>
      <c r="C478" s="297"/>
      <c r="D478" s="304"/>
      <c r="E478" s="297"/>
      <c r="F478" s="57" t="s">
        <v>140</v>
      </c>
      <c r="G478" s="57" t="s">
        <v>141</v>
      </c>
      <c r="H478" s="57" t="s">
        <v>142</v>
      </c>
      <c r="I478" s="57" t="s">
        <v>143</v>
      </c>
      <c r="J478" s="57" t="s">
        <v>144</v>
      </c>
      <c r="K478" s="57" t="s">
        <v>145</v>
      </c>
    </row>
    <row r="479" spans="1:11" ht="15.75" x14ac:dyDescent="0.25">
      <c r="A479" s="58" t="s">
        <v>50</v>
      </c>
      <c r="B479" s="59"/>
      <c r="C479" s="59"/>
      <c r="D479" s="59"/>
      <c r="E479" s="59"/>
      <c r="F479" s="59"/>
      <c r="G479" s="59"/>
      <c r="H479" s="59"/>
      <c r="I479" s="59"/>
      <c r="J479" s="59"/>
      <c r="K479" s="60"/>
    </row>
    <row r="480" spans="1:11" ht="15.75" x14ac:dyDescent="0.25">
      <c r="A480" s="58" t="s">
        <v>52</v>
      </c>
      <c r="B480" s="59"/>
      <c r="C480" s="59"/>
      <c r="D480" s="59"/>
      <c r="E480" s="59"/>
      <c r="F480" s="59"/>
      <c r="G480" s="59"/>
      <c r="H480" s="59"/>
      <c r="I480" s="59"/>
      <c r="J480" s="59"/>
      <c r="K480" s="60"/>
    </row>
    <row r="481" spans="1:11" ht="15.75" x14ac:dyDescent="0.25">
      <c r="A481" s="58" t="s">
        <v>53</v>
      </c>
      <c r="B481" s="59"/>
      <c r="C481" s="59"/>
      <c r="D481" s="59"/>
      <c r="E481" s="59"/>
      <c r="F481" s="59"/>
      <c r="G481" s="59"/>
      <c r="H481" s="59"/>
      <c r="I481" s="59"/>
      <c r="J481" s="59"/>
      <c r="K481" s="60"/>
    </row>
    <row r="482" spans="1:11" ht="15.75" x14ac:dyDescent="0.25">
      <c r="A482" s="297" t="s">
        <v>55</v>
      </c>
      <c r="B482" s="297"/>
      <c r="C482" s="57" t="s">
        <v>146</v>
      </c>
      <c r="D482" s="57">
        <v>0</v>
      </c>
      <c r="E482" s="57">
        <v>0</v>
      </c>
      <c r="F482" s="57">
        <v>0</v>
      </c>
      <c r="G482" s="57">
        <v>0</v>
      </c>
      <c r="H482" s="57">
        <v>0</v>
      </c>
      <c r="I482" s="57">
        <v>0</v>
      </c>
      <c r="J482" s="57">
        <v>0</v>
      </c>
      <c r="K482" s="57">
        <v>0</v>
      </c>
    </row>
    <row r="483" spans="1:11" x14ac:dyDescent="0.25">
      <c r="A483" s="61"/>
      <c r="B483" s="61"/>
      <c r="C483" s="61"/>
      <c r="D483" s="61"/>
      <c r="E483" s="61"/>
      <c r="F483" s="61"/>
      <c r="G483" s="61"/>
      <c r="H483" s="61"/>
      <c r="I483" s="61"/>
      <c r="J483" s="61"/>
      <c r="K483" s="61"/>
    </row>
    <row r="484" spans="1:11" ht="15.75" x14ac:dyDescent="0.25">
      <c r="A484" s="56"/>
      <c r="B484" s="62" t="s">
        <v>147</v>
      </c>
      <c r="C484" s="62"/>
      <c r="D484" s="56"/>
      <c r="E484" s="56"/>
      <c r="F484" s="56"/>
      <c r="G484" s="63"/>
      <c r="H484" s="63"/>
      <c r="I484" s="63"/>
      <c r="J484" s="63"/>
      <c r="K484" s="63"/>
    </row>
    <row r="485" spans="1:11" ht="47.25" x14ac:dyDescent="0.25">
      <c r="A485" s="57" t="s">
        <v>40</v>
      </c>
      <c r="B485" s="57" t="s">
        <v>148</v>
      </c>
      <c r="C485" s="57" t="s">
        <v>134</v>
      </c>
      <c r="D485" s="57" t="s">
        <v>135</v>
      </c>
      <c r="E485" s="57" t="s">
        <v>136</v>
      </c>
      <c r="F485" s="57" t="s">
        <v>149</v>
      </c>
      <c r="G485" s="297" t="s">
        <v>150</v>
      </c>
      <c r="H485" s="297"/>
      <c r="I485" s="297"/>
      <c r="J485" s="297"/>
      <c r="K485" s="297"/>
    </row>
    <row r="486" spans="1:11" ht="15.75" x14ac:dyDescent="0.25">
      <c r="A486" s="58" t="s">
        <v>50</v>
      </c>
      <c r="B486" s="59"/>
      <c r="C486" s="59"/>
      <c r="D486" s="59"/>
      <c r="E486" s="59"/>
      <c r="F486" s="59"/>
      <c r="G486" s="298"/>
      <c r="H486" s="298"/>
      <c r="I486" s="298"/>
      <c r="J486" s="298"/>
      <c r="K486" s="298"/>
    </row>
    <row r="487" spans="1:11" ht="15.75" x14ac:dyDescent="0.25">
      <c r="A487" s="58" t="s">
        <v>52</v>
      </c>
      <c r="B487" s="59"/>
      <c r="C487" s="59"/>
      <c r="D487" s="59"/>
      <c r="E487" s="59"/>
      <c r="F487" s="59"/>
      <c r="G487" s="298"/>
      <c r="H487" s="298"/>
      <c r="I487" s="298"/>
      <c r="J487" s="298"/>
      <c r="K487" s="298"/>
    </row>
    <row r="488" spans="1:11" ht="15.75" x14ac:dyDescent="0.25">
      <c r="A488" s="58" t="s">
        <v>53</v>
      </c>
      <c r="B488" s="59"/>
      <c r="C488" s="59"/>
      <c r="D488" s="59"/>
      <c r="E488" s="59"/>
      <c r="F488" s="59"/>
      <c r="G488" s="298"/>
      <c r="H488" s="298"/>
      <c r="I488" s="298"/>
      <c r="J488" s="298"/>
      <c r="K488" s="298"/>
    </row>
    <row r="489" spans="1:11" ht="15.75" x14ac:dyDescent="0.25">
      <c r="A489" s="297" t="s">
        <v>55</v>
      </c>
      <c r="B489" s="297"/>
      <c r="C489" s="57" t="s">
        <v>146</v>
      </c>
      <c r="D489" s="57">
        <v>0</v>
      </c>
      <c r="E489" s="57">
        <v>0</v>
      </c>
      <c r="F489" s="57">
        <v>0</v>
      </c>
      <c r="G489" s="295" t="s">
        <v>146</v>
      </c>
      <c r="H489" s="295"/>
      <c r="I489" s="295"/>
      <c r="J489" s="295"/>
      <c r="K489" s="295"/>
    </row>
    <row r="490" spans="1:11" x14ac:dyDescent="0.25">
      <c r="A490" s="61"/>
      <c r="B490" s="61"/>
      <c r="C490" s="61"/>
      <c r="D490" s="61"/>
      <c r="E490" s="61"/>
      <c r="F490" s="61"/>
      <c r="G490" s="61"/>
      <c r="H490" s="61"/>
      <c r="I490" s="61"/>
      <c r="J490" s="61"/>
      <c r="K490" s="61"/>
    </row>
    <row r="491" spans="1:11" ht="15.75" x14ac:dyDescent="0.25">
      <c r="A491" s="56"/>
      <c r="B491" s="62" t="s">
        <v>151</v>
      </c>
      <c r="C491" s="62"/>
      <c r="D491" s="56"/>
      <c r="E491" s="56"/>
      <c r="F491" s="56"/>
      <c r="G491" s="63"/>
      <c r="H491" s="63"/>
      <c r="I491" s="63"/>
      <c r="J491" s="63"/>
      <c r="K491" s="63"/>
    </row>
    <row r="492" spans="1:11" ht="31.5" x14ac:dyDescent="0.25">
      <c r="A492" s="58" t="s">
        <v>40</v>
      </c>
      <c r="B492" s="58" t="s">
        <v>152</v>
      </c>
      <c r="C492" s="58" t="s">
        <v>134</v>
      </c>
      <c r="D492" s="58" t="s">
        <v>153</v>
      </c>
      <c r="E492" s="58" t="s">
        <v>154</v>
      </c>
      <c r="F492" s="58" t="s">
        <v>155</v>
      </c>
      <c r="G492" s="295" t="s">
        <v>156</v>
      </c>
      <c r="H492" s="295"/>
      <c r="I492" s="295"/>
      <c r="J492" s="295"/>
      <c r="K492" s="295"/>
    </row>
    <row r="493" spans="1:11" ht="25.5" x14ac:dyDescent="0.25">
      <c r="A493" s="58">
        <v>1</v>
      </c>
      <c r="B493" s="64" t="s">
        <v>203</v>
      </c>
      <c r="C493" s="64" t="s">
        <v>191</v>
      </c>
      <c r="D493" s="64">
        <v>365</v>
      </c>
      <c r="E493" s="64">
        <v>18</v>
      </c>
      <c r="F493" s="66">
        <f>26000000000/1000</f>
        <v>26000000</v>
      </c>
      <c r="G493" s="296" t="s">
        <v>204</v>
      </c>
      <c r="H493" s="296"/>
      <c r="I493" s="296"/>
      <c r="J493" s="296"/>
      <c r="K493" s="296"/>
    </row>
    <row r="494" spans="1:11" ht="15.75" x14ac:dyDescent="0.25">
      <c r="A494" s="295" t="s">
        <v>55</v>
      </c>
      <c r="B494" s="295"/>
      <c r="C494" s="59"/>
      <c r="D494" s="58"/>
      <c r="E494" s="58"/>
      <c r="F494" s="67">
        <f>F493</f>
        <v>26000000</v>
      </c>
      <c r="G494" s="295" t="s">
        <v>146</v>
      </c>
      <c r="H494" s="295"/>
      <c r="I494" s="295"/>
      <c r="J494" s="295"/>
      <c r="K494" s="295"/>
    </row>
    <row r="497" spans="1:11" ht="60.75" customHeight="1" x14ac:dyDescent="0.25">
      <c r="A497" s="299" t="s">
        <v>251</v>
      </c>
      <c r="B497" s="300"/>
      <c r="C497" s="300"/>
      <c r="D497" s="300"/>
      <c r="E497" s="300"/>
      <c r="F497" s="300"/>
      <c r="G497" s="300"/>
      <c r="H497" s="300"/>
      <c r="I497" s="300"/>
      <c r="J497" s="300"/>
      <c r="K497" s="300"/>
    </row>
    <row r="498" spans="1:11" ht="15.75" x14ac:dyDescent="0.25">
      <c r="A498" s="301" t="s">
        <v>131</v>
      </c>
      <c r="B498" s="301"/>
      <c r="C498" s="301"/>
      <c r="D498" s="301"/>
      <c r="E498" s="301"/>
      <c r="F498" s="301"/>
      <c r="G498" s="301"/>
      <c r="H498" s="301"/>
      <c r="I498" s="301"/>
      <c r="J498" s="301"/>
      <c r="K498" s="301"/>
    </row>
    <row r="499" spans="1:11" ht="15.75" x14ac:dyDescent="0.25">
      <c r="A499" s="56"/>
      <c r="B499" s="302" t="s">
        <v>132</v>
      </c>
      <c r="C499" s="302"/>
      <c r="D499" s="302"/>
      <c r="E499" s="56"/>
      <c r="F499" s="56"/>
      <c r="G499" s="56"/>
      <c r="H499" s="56"/>
      <c r="I499" s="56"/>
      <c r="J499" s="56"/>
      <c r="K499" s="56"/>
    </row>
    <row r="500" spans="1:11" ht="31.5" x14ac:dyDescent="0.25">
      <c r="A500" s="297" t="s">
        <v>40</v>
      </c>
      <c r="B500" s="297" t="s">
        <v>133</v>
      </c>
      <c r="C500" s="297" t="s">
        <v>134</v>
      </c>
      <c r="D500" s="303" t="s">
        <v>135</v>
      </c>
      <c r="E500" s="297" t="s">
        <v>136</v>
      </c>
      <c r="F500" s="57" t="s">
        <v>137</v>
      </c>
      <c r="G500" s="297" t="s">
        <v>138</v>
      </c>
      <c r="H500" s="297"/>
      <c r="I500" s="297" t="s">
        <v>139</v>
      </c>
      <c r="J500" s="297"/>
      <c r="K500" s="297"/>
    </row>
    <row r="501" spans="1:11" ht="47.25" x14ac:dyDescent="0.25">
      <c r="A501" s="297"/>
      <c r="B501" s="297"/>
      <c r="C501" s="297"/>
      <c r="D501" s="304"/>
      <c r="E501" s="297"/>
      <c r="F501" s="57" t="s">
        <v>140</v>
      </c>
      <c r="G501" s="57" t="s">
        <v>141</v>
      </c>
      <c r="H501" s="57" t="s">
        <v>142</v>
      </c>
      <c r="I501" s="57" t="s">
        <v>143</v>
      </c>
      <c r="J501" s="57" t="s">
        <v>144</v>
      </c>
      <c r="K501" s="57" t="s">
        <v>145</v>
      </c>
    </row>
    <row r="502" spans="1:11" ht="15.75" x14ac:dyDescent="0.25">
      <c r="A502" s="58" t="s">
        <v>50</v>
      </c>
      <c r="B502" s="59"/>
      <c r="C502" s="59"/>
      <c r="D502" s="59"/>
      <c r="E502" s="59"/>
      <c r="F502" s="59"/>
      <c r="G502" s="59"/>
      <c r="H502" s="59"/>
      <c r="I502" s="59"/>
      <c r="J502" s="59"/>
      <c r="K502" s="60"/>
    </row>
    <row r="503" spans="1:11" ht="15.75" x14ac:dyDescent="0.25">
      <c r="A503" s="58" t="s">
        <v>52</v>
      </c>
      <c r="B503" s="59"/>
      <c r="C503" s="59"/>
      <c r="D503" s="59"/>
      <c r="E503" s="59"/>
      <c r="F503" s="59"/>
      <c r="G503" s="59"/>
      <c r="H503" s="59"/>
      <c r="I503" s="59"/>
      <c r="J503" s="59"/>
      <c r="K503" s="60"/>
    </row>
    <row r="504" spans="1:11" ht="15.75" x14ac:dyDescent="0.25">
      <c r="A504" s="58" t="s">
        <v>53</v>
      </c>
      <c r="B504" s="59"/>
      <c r="C504" s="59"/>
      <c r="D504" s="59"/>
      <c r="E504" s="59"/>
      <c r="F504" s="59"/>
      <c r="G504" s="59"/>
      <c r="H504" s="59"/>
      <c r="I504" s="59"/>
      <c r="J504" s="59"/>
      <c r="K504" s="60"/>
    </row>
    <row r="505" spans="1:11" ht="15.75" x14ac:dyDescent="0.25">
      <c r="A505" s="297" t="s">
        <v>55</v>
      </c>
      <c r="B505" s="297"/>
      <c r="C505" s="57" t="s">
        <v>146</v>
      </c>
      <c r="D505" s="57">
        <v>0</v>
      </c>
      <c r="E505" s="57">
        <v>0</v>
      </c>
      <c r="F505" s="57">
        <v>0</v>
      </c>
      <c r="G505" s="57">
        <v>0</v>
      </c>
      <c r="H505" s="57">
        <v>0</v>
      </c>
      <c r="I505" s="57">
        <v>0</v>
      </c>
      <c r="J505" s="57">
        <v>0</v>
      </c>
      <c r="K505" s="57">
        <v>0</v>
      </c>
    </row>
    <row r="506" spans="1:11" x14ac:dyDescent="0.25">
      <c r="A506" s="61"/>
      <c r="B506" s="61"/>
      <c r="C506" s="61"/>
      <c r="D506" s="61"/>
      <c r="E506" s="61"/>
      <c r="F506" s="61"/>
      <c r="G506" s="61"/>
      <c r="H506" s="61"/>
      <c r="I506" s="61"/>
      <c r="J506" s="61"/>
      <c r="K506" s="61"/>
    </row>
    <row r="507" spans="1:11" ht="15.75" x14ac:dyDescent="0.25">
      <c r="A507" s="56"/>
      <c r="B507" s="62" t="s">
        <v>147</v>
      </c>
      <c r="C507" s="62"/>
      <c r="D507" s="56"/>
      <c r="E507" s="56"/>
      <c r="F507" s="56"/>
      <c r="G507" s="63"/>
      <c r="H507" s="63"/>
      <c r="I507" s="63"/>
      <c r="J507" s="63"/>
      <c r="K507" s="63"/>
    </row>
    <row r="508" spans="1:11" ht="47.25" x14ac:dyDescent="0.25">
      <c r="A508" s="57" t="s">
        <v>40</v>
      </c>
      <c r="B508" s="57" t="s">
        <v>148</v>
      </c>
      <c r="C508" s="57" t="s">
        <v>134</v>
      </c>
      <c r="D508" s="57" t="s">
        <v>135</v>
      </c>
      <c r="E508" s="57" t="s">
        <v>136</v>
      </c>
      <c r="F508" s="57" t="s">
        <v>149</v>
      </c>
      <c r="G508" s="297" t="s">
        <v>150</v>
      </c>
      <c r="H508" s="297"/>
      <c r="I508" s="297"/>
      <c r="J508" s="297"/>
      <c r="K508" s="297"/>
    </row>
    <row r="509" spans="1:11" ht="15.75" x14ac:dyDescent="0.25">
      <c r="A509" s="58" t="s">
        <v>50</v>
      </c>
      <c r="B509" s="59"/>
      <c r="C509" s="59"/>
      <c r="D509" s="59"/>
      <c r="E509" s="59"/>
      <c r="F509" s="59"/>
      <c r="G509" s="298"/>
      <c r="H509" s="298"/>
      <c r="I509" s="298"/>
      <c r="J509" s="298"/>
      <c r="K509" s="298"/>
    </row>
    <row r="510" spans="1:11" ht="15.75" x14ac:dyDescent="0.25">
      <c r="A510" s="58" t="s">
        <v>52</v>
      </c>
      <c r="B510" s="59"/>
      <c r="C510" s="59"/>
      <c r="D510" s="59"/>
      <c r="E510" s="59"/>
      <c r="F510" s="59"/>
      <c r="G510" s="298"/>
      <c r="H510" s="298"/>
      <c r="I510" s="298"/>
      <c r="J510" s="298"/>
      <c r="K510" s="298"/>
    </row>
    <row r="511" spans="1:11" ht="15.75" x14ac:dyDescent="0.25">
      <c r="A511" s="58" t="s">
        <v>53</v>
      </c>
      <c r="B511" s="59"/>
      <c r="C511" s="59"/>
      <c r="D511" s="59"/>
      <c r="E511" s="59"/>
      <c r="F511" s="59"/>
      <c r="G511" s="298"/>
      <c r="H511" s="298"/>
      <c r="I511" s="298"/>
      <c r="J511" s="298"/>
      <c r="K511" s="298"/>
    </row>
    <row r="512" spans="1:11" ht="15.75" x14ac:dyDescent="0.25">
      <c r="A512" s="297" t="s">
        <v>55</v>
      </c>
      <c r="B512" s="297"/>
      <c r="C512" s="57" t="s">
        <v>146</v>
      </c>
      <c r="D512" s="57">
        <v>0</v>
      </c>
      <c r="E512" s="57">
        <v>0</v>
      </c>
      <c r="F512" s="57">
        <v>0</v>
      </c>
      <c r="G512" s="295" t="s">
        <v>146</v>
      </c>
      <c r="H512" s="295"/>
      <c r="I512" s="295"/>
      <c r="J512" s="295"/>
      <c r="K512" s="295"/>
    </row>
    <row r="513" spans="1:11" x14ac:dyDescent="0.25">
      <c r="A513" s="61"/>
      <c r="B513" s="61"/>
      <c r="C513" s="61"/>
      <c r="D513" s="61"/>
      <c r="E513" s="61"/>
      <c r="F513" s="61"/>
      <c r="G513" s="61"/>
      <c r="H513" s="61"/>
      <c r="I513" s="61"/>
      <c r="J513" s="61"/>
      <c r="K513" s="61"/>
    </row>
    <row r="514" spans="1:11" ht="15.75" x14ac:dyDescent="0.25">
      <c r="A514" s="56"/>
      <c r="B514" s="62" t="s">
        <v>151</v>
      </c>
      <c r="C514" s="62"/>
      <c r="D514" s="56"/>
      <c r="E514" s="56"/>
      <c r="F514" s="56"/>
      <c r="G514" s="63"/>
      <c r="H514" s="63"/>
      <c r="I514" s="63"/>
      <c r="J514" s="63"/>
      <c r="K514" s="63"/>
    </row>
    <row r="515" spans="1:11" ht="31.5" x14ac:dyDescent="0.25">
      <c r="A515" s="58" t="s">
        <v>40</v>
      </c>
      <c r="B515" s="58" t="s">
        <v>152</v>
      </c>
      <c r="C515" s="58" t="s">
        <v>134</v>
      </c>
      <c r="D515" s="58" t="s">
        <v>153</v>
      </c>
      <c r="E515" s="58" t="s">
        <v>154</v>
      </c>
      <c r="F515" s="58" t="s">
        <v>155</v>
      </c>
      <c r="G515" s="295" t="s">
        <v>156</v>
      </c>
      <c r="H515" s="295"/>
      <c r="I515" s="295"/>
      <c r="J515" s="295"/>
      <c r="K515" s="295"/>
    </row>
    <row r="516" spans="1:11" ht="25.5" x14ac:dyDescent="0.25">
      <c r="A516" s="58">
        <v>1</v>
      </c>
      <c r="B516" s="64" t="s">
        <v>205</v>
      </c>
      <c r="C516" s="64" t="s">
        <v>206</v>
      </c>
      <c r="D516" s="64">
        <v>912</v>
      </c>
      <c r="E516" s="82">
        <v>0.04</v>
      </c>
      <c r="F516" s="83" t="s">
        <v>207</v>
      </c>
      <c r="G516" s="296" t="s">
        <v>208</v>
      </c>
      <c r="H516" s="296"/>
      <c r="I516" s="296"/>
      <c r="J516" s="296"/>
      <c r="K516" s="296"/>
    </row>
    <row r="517" spans="1:11" ht="15.75" x14ac:dyDescent="0.25">
      <c r="A517" s="58"/>
      <c r="B517" s="64"/>
      <c r="C517" s="64"/>
      <c r="D517" s="64"/>
      <c r="E517" s="64"/>
      <c r="F517" s="75"/>
      <c r="G517" s="296"/>
      <c r="H517" s="296"/>
      <c r="I517" s="296"/>
      <c r="J517" s="296"/>
      <c r="K517" s="296"/>
    </row>
    <row r="518" spans="1:11" ht="15.75" x14ac:dyDescent="0.25">
      <c r="A518" s="295" t="s">
        <v>55</v>
      </c>
      <c r="B518" s="295"/>
      <c r="C518" s="59"/>
      <c r="D518" s="58"/>
      <c r="E518" s="58"/>
      <c r="F518" s="84" t="str">
        <f>F516</f>
        <v>500000 $</v>
      </c>
      <c r="G518" s="295" t="s">
        <v>146</v>
      </c>
      <c r="H518" s="295"/>
      <c r="I518" s="295"/>
      <c r="J518" s="295"/>
      <c r="K518" s="295"/>
    </row>
    <row r="521" spans="1:11" ht="60.75" customHeight="1" x14ac:dyDescent="0.25">
      <c r="A521" s="281" t="s">
        <v>252</v>
      </c>
      <c r="B521" s="282"/>
      <c r="C521" s="282"/>
      <c r="D521" s="282"/>
      <c r="E521" s="282"/>
      <c r="F521" s="282"/>
      <c r="G521" s="282"/>
      <c r="H521" s="282"/>
      <c r="I521" s="282"/>
      <c r="J521" s="282"/>
      <c r="K521" s="282"/>
    </row>
    <row r="522" spans="1:11" ht="15.75" x14ac:dyDescent="0.25">
      <c r="A522" s="274" t="s">
        <v>131</v>
      </c>
      <c r="B522" s="274"/>
      <c r="C522" s="274"/>
      <c r="D522" s="274"/>
      <c r="E522" s="274"/>
      <c r="F522" s="274"/>
      <c r="G522" s="274"/>
      <c r="H522" s="274"/>
      <c r="I522" s="274"/>
      <c r="J522" s="274"/>
      <c r="K522" s="274"/>
    </row>
    <row r="523" spans="1:11" ht="15.75" x14ac:dyDescent="0.25">
      <c r="A523" s="68"/>
      <c r="B523" s="289" t="s">
        <v>132</v>
      </c>
      <c r="C523" s="289"/>
      <c r="D523" s="289"/>
      <c r="E523" s="68"/>
      <c r="F523" s="68"/>
      <c r="G523" s="68"/>
      <c r="H523" s="68"/>
      <c r="I523" s="68"/>
      <c r="J523" s="68"/>
      <c r="K523" s="68"/>
    </row>
    <row r="524" spans="1:11" ht="31.5" x14ac:dyDescent="0.25">
      <c r="A524" s="287" t="s">
        <v>40</v>
      </c>
      <c r="B524" s="287" t="s">
        <v>133</v>
      </c>
      <c r="C524" s="287" t="s">
        <v>134</v>
      </c>
      <c r="D524" s="290" t="s">
        <v>135</v>
      </c>
      <c r="E524" s="287" t="s">
        <v>136</v>
      </c>
      <c r="F524" s="54" t="s">
        <v>137</v>
      </c>
      <c r="G524" s="287" t="s">
        <v>138</v>
      </c>
      <c r="H524" s="287"/>
      <c r="I524" s="287" t="s">
        <v>139</v>
      </c>
      <c r="J524" s="287"/>
      <c r="K524" s="287"/>
    </row>
    <row r="525" spans="1:11" ht="47.25" x14ac:dyDescent="0.25">
      <c r="A525" s="287"/>
      <c r="B525" s="287"/>
      <c r="C525" s="287"/>
      <c r="D525" s="291"/>
      <c r="E525" s="287"/>
      <c r="F525" s="54" t="s">
        <v>140</v>
      </c>
      <c r="G525" s="54" t="s">
        <v>141</v>
      </c>
      <c r="H525" s="54" t="s">
        <v>142</v>
      </c>
      <c r="I525" s="54" t="s">
        <v>143</v>
      </c>
      <c r="J525" s="54" t="s">
        <v>144</v>
      </c>
      <c r="K525" s="54" t="s">
        <v>145</v>
      </c>
    </row>
    <row r="526" spans="1:11" ht="15.75" x14ac:dyDescent="0.25">
      <c r="A526" s="69" t="s">
        <v>50</v>
      </c>
      <c r="B526" s="55" t="s">
        <v>209</v>
      </c>
      <c r="C526" s="55"/>
      <c r="D526" s="55"/>
      <c r="E526" s="55"/>
      <c r="F526" s="55"/>
      <c r="G526" s="55"/>
      <c r="H526" s="55"/>
      <c r="I526" s="55"/>
      <c r="J526" s="55"/>
      <c r="K526" s="70"/>
    </row>
    <row r="527" spans="1:11" ht="15.75" x14ac:dyDescent="0.25">
      <c r="A527" s="69" t="s">
        <v>52</v>
      </c>
      <c r="B527" s="55"/>
      <c r="C527" s="55"/>
      <c r="D527" s="55"/>
      <c r="E527" s="55"/>
      <c r="F527" s="55"/>
      <c r="G527" s="55"/>
      <c r="H527" s="55"/>
      <c r="I527" s="55"/>
      <c r="J527" s="55"/>
      <c r="K527" s="70"/>
    </row>
    <row r="528" spans="1:11" ht="15.75" x14ac:dyDescent="0.25">
      <c r="A528" s="69" t="s">
        <v>53</v>
      </c>
      <c r="B528" s="55"/>
      <c r="C528" s="55"/>
      <c r="D528" s="55"/>
      <c r="E528" s="55"/>
      <c r="F528" s="55"/>
      <c r="G528" s="55"/>
      <c r="H528" s="55"/>
      <c r="I528" s="55"/>
      <c r="J528" s="55"/>
      <c r="K528" s="70"/>
    </row>
    <row r="529" spans="1:11" ht="15.75" x14ac:dyDescent="0.25">
      <c r="A529" s="287" t="s">
        <v>55</v>
      </c>
      <c r="B529" s="287"/>
      <c r="C529" s="54" t="s">
        <v>146</v>
      </c>
      <c r="D529" s="54">
        <v>0</v>
      </c>
      <c r="E529" s="54">
        <v>0</v>
      </c>
      <c r="F529" s="54">
        <v>0</v>
      </c>
      <c r="G529" s="54">
        <v>0</v>
      </c>
      <c r="H529" s="54">
        <v>0</v>
      </c>
      <c r="I529" s="54">
        <v>0</v>
      </c>
      <c r="J529" s="54">
        <v>0</v>
      </c>
      <c r="K529" s="54">
        <v>0</v>
      </c>
    </row>
    <row r="530" spans="1:11" x14ac:dyDescent="0.25">
      <c r="A530" s="71"/>
      <c r="B530" s="71"/>
      <c r="C530" s="71"/>
      <c r="D530" s="71"/>
      <c r="E530" s="71"/>
      <c r="F530" s="71"/>
      <c r="G530" s="71"/>
      <c r="H530" s="71"/>
      <c r="I530" s="71"/>
      <c r="J530" s="71"/>
      <c r="K530" s="71"/>
    </row>
    <row r="531" spans="1:11" ht="15.75" x14ac:dyDescent="0.25">
      <c r="A531" s="68"/>
      <c r="B531" s="72" t="s">
        <v>147</v>
      </c>
      <c r="C531" s="72"/>
      <c r="D531" s="68"/>
      <c r="E531" s="68"/>
      <c r="F531" s="68"/>
      <c r="G531" s="73"/>
      <c r="H531" s="73"/>
      <c r="I531" s="73"/>
      <c r="J531" s="73"/>
      <c r="K531" s="73"/>
    </row>
    <row r="532" spans="1:11" ht="47.25" x14ac:dyDescent="0.25">
      <c r="A532" s="54" t="s">
        <v>40</v>
      </c>
      <c r="B532" s="54" t="s">
        <v>148</v>
      </c>
      <c r="C532" s="54" t="s">
        <v>134</v>
      </c>
      <c r="D532" s="54" t="s">
        <v>135</v>
      </c>
      <c r="E532" s="54" t="s">
        <v>136</v>
      </c>
      <c r="F532" s="54" t="s">
        <v>149</v>
      </c>
      <c r="G532" s="287" t="s">
        <v>150</v>
      </c>
      <c r="H532" s="287"/>
      <c r="I532" s="287"/>
      <c r="J532" s="287"/>
      <c r="K532" s="287"/>
    </row>
    <row r="533" spans="1:11" ht="15.75" x14ac:dyDescent="0.25">
      <c r="A533" s="69" t="s">
        <v>50</v>
      </c>
      <c r="B533" s="55" t="s">
        <v>209</v>
      </c>
      <c r="C533" s="55"/>
      <c r="D533" s="55"/>
      <c r="E533" s="55"/>
      <c r="F533" s="55"/>
      <c r="G533" s="286"/>
      <c r="H533" s="286"/>
      <c r="I533" s="286"/>
      <c r="J533" s="286"/>
      <c r="K533" s="286"/>
    </row>
    <row r="534" spans="1:11" ht="15.75" x14ac:dyDescent="0.25">
      <c r="A534" s="69" t="s">
        <v>52</v>
      </c>
      <c r="B534" s="55"/>
      <c r="C534" s="55"/>
      <c r="D534" s="55"/>
      <c r="E534" s="55"/>
      <c r="F534" s="55"/>
      <c r="G534" s="286"/>
      <c r="H534" s="286"/>
      <c r="I534" s="286"/>
      <c r="J534" s="286"/>
      <c r="K534" s="286"/>
    </row>
    <row r="535" spans="1:11" ht="15.75" x14ac:dyDescent="0.25">
      <c r="A535" s="69" t="s">
        <v>53</v>
      </c>
      <c r="B535" s="55"/>
      <c r="C535" s="55"/>
      <c r="D535" s="55"/>
      <c r="E535" s="55"/>
      <c r="F535" s="55"/>
      <c r="G535" s="286"/>
      <c r="H535" s="286"/>
      <c r="I535" s="286"/>
      <c r="J535" s="286"/>
      <c r="K535" s="286"/>
    </row>
    <row r="536" spans="1:11" ht="15.75" x14ac:dyDescent="0.25">
      <c r="A536" s="287" t="s">
        <v>55</v>
      </c>
      <c r="B536" s="287"/>
      <c r="C536" s="54" t="s">
        <v>146</v>
      </c>
      <c r="D536" s="54">
        <v>0</v>
      </c>
      <c r="E536" s="54">
        <v>0</v>
      </c>
      <c r="F536" s="54">
        <v>0</v>
      </c>
      <c r="G536" s="285" t="s">
        <v>146</v>
      </c>
      <c r="H536" s="285"/>
      <c r="I536" s="285"/>
      <c r="J536" s="285"/>
      <c r="K536" s="285"/>
    </row>
    <row r="537" spans="1:11" x14ac:dyDescent="0.25">
      <c r="A537" s="71"/>
      <c r="B537" s="71"/>
      <c r="C537" s="71"/>
      <c r="D537" s="71"/>
      <c r="E537" s="71"/>
      <c r="F537" s="71"/>
      <c r="G537" s="71"/>
      <c r="H537" s="71"/>
      <c r="I537" s="71"/>
      <c r="J537" s="71"/>
      <c r="K537" s="71"/>
    </row>
    <row r="538" spans="1:11" ht="15.75" x14ac:dyDescent="0.25">
      <c r="A538" s="68"/>
      <c r="B538" s="72" t="s">
        <v>151</v>
      </c>
      <c r="C538" s="72"/>
      <c r="D538" s="68"/>
      <c r="E538" s="68"/>
      <c r="F538" s="68"/>
      <c r="G538" s="73"/>
      <c r="H538" s="73"/>
      <c r="I538" s="73"/>
      <c r="J538" s="73"/>
      <c r="K538" s="73"/>
    </row>
    <row r="539" spans="1:11" ht="31.5" x14ac:dyDescent="0.25">
      <c r="A539" s="69" t="s">
        <v>40</v>
      </c>
      <c r="B539" s="69" t="s">
        <v>152</v>
      </c>
      <c r="C539" s="69" t="s">
        <v>134</v>
      </c>
      <c r="D539" s="69" t="s">
        <v>153</v>
      </c>
      <c r="E539" s="69" t="s">
        <v>154</v>
      </c>
      <c r="F539" s="69" t="s">
        <v>155</v>
      </c>
      <c r="G539" s="285" t="s">
        <v>156</v>
      </c>
      <c r="H539" s="285"/>
      <c r="I539" s="285"/>
      <c r="J539" s="285"/>
      <c r="K539" s="285"/>
    </row>
    <row r="540" spans="1:11" ht="15.75" x14ac:dyDescent="0.25">
      <c r="A540" s="69"/>
      <c r="B540" s="74" t="s">
        <v>209</v>
      </c>
      <c r="C540" s="74"/>
      <c r="D540" s="74"/>
      <c r="E540" s="74"/>
      <c r="F540" s="75"/>
      <c r="G540" s="288"/>
      <c r="H540" s="288"/>
      <c r="I540" s="288"/>
      <c r="J540" s="288"/>
      <c r="K540" s="288"/>
    </row>
    <row r="541" spans="1:11" ht="15.75" x14ac:dyDescent="0.25">
      <c r="A541" s="69"/>
      <c r="B541" s="74"/>
      <c r="C541" s="74"/>
      <c r="D541" s="74"/>
      <c r="E541" s="74"/>
      <c r="F541" s="75"/>
      <c r="G541" s="288"/>
      <c r="H541" s="288"/>
      <c r="I541" s="288"/>
      <c r="J541" s="288"/>
      <c r="K541" s="288"/>
    </row>
    <row r="542" spans="1:11" ht="15.75" x14ac:dyDescent="0.25">
      <c r="A542" s="285" t="s">
        <v>55</v>
      </c>
      <c r="B542" s="285"/>
      <c r="C542" s="55"/>
      <c r="D542" s="69"/>
      <c r="E542" s="69"/>
      <c r="F542" s="75"/>
      <c r="G542" s="285" t="s">
        <v>146</v>
      </c>
      <c r="H542" s="285"/>
      <c r="I542" s="285"/>
      <c r="J542" s="285"/>
      <c r="K542" s="285"/>
    </row>
    <row r="545" spans="1:11" ht="60.75" customHeight="1" x14ac:dyDescent="0.25">
      <c r="A545" s="281" t="s">
        <v>253</v>
      </c>
      <c r="B545" s="282"/>
      <c r="C545" s="282"/>
      <c r="D545" s="282"/>
      <c r="E545" s="282"/>
      <c r="F545" s="282"/>
      <c r="G545" s="282"/>
      <c r="H545" s="282"/>
      <c r="I545" s="282"/>
      <c r="J545" s="282"/>
      <c r="K545" s="282"/>
    </row>
    <row r="546" spans="1:11" ht="15.75" x14ac:dyDescent="0.25">
      <c r="A546" s="274" t="s">
        <v>131</v>
      </c>
      <c r="B546" s="274"/>
      <c r="C546" s="274"/>
      <c r="D546" s="274"/>
      <c r="E546" s="274"/>
      <c r="F546" s="274"/>
      <c r="G546" s="274"/>
      <c r="H546" s="274"/>
      <c r="I546" s="274"/>
      <c r="J546" s="274"/>
      <c r="K546" s="274"/>
    </row>
    <row r="547" spans="1:11" ht="15.75" x14ac:dyDescent="0.25">
      <c r="A547" s="68"/>
      <c r="B547" s="289" t="s">
        <v>132</v>
      </c>
      <c r="C547" s="289"/>
      <c r="D547" s="289"/>
      <c r="E547" s="68"/>
      <c r="F547" s="68"/>
      <c r="G547" s="68"/>
      <c r="H547" s="68"/>
      <c r="I547" s="68"/>
      <c r="J547" s="68"/>
      <c r="K547" s="68"/>
    </row>
    <row r="548" spans="1:11" ht="31.5" x14ac:dyDescent="0.25">
      <c r="A548" s="287" t="s">
        <v>40</v>
      </c>
      <c r="B548" s="287" t="s">
        <v>133</v>
      </c>
      <c r="C548" s="287" t="s">
        <v>134</v>
      </c>
      <c r="D548" s="290" t="s">
        <v>135</v>
      </c>
      <c r="E548" s="287" t="s">
        <v>136</v>
      </c>
      <c r="F548" s="54" t="s">
        <v>137</v>
      </c>
      <c r="G548" s="287" t="s">
        <v>138</v>
      </c>
      <c r="H548" s="287"/>
      <c r="I548" s="287" t="s">
        <v>139</v>
      </c>
      <c r="J548" s="287"/>
      <c r="K548" s="287"/>
    </row>
    <row r="549" spans="1:11" ht="47.25" x14ac:dyDescent="0.25">
      <c r="A549" s="287"/>
      <c r="B549" s="287"/>
      <c r="C549" s="287"/>
      <c r="D549" s="291"/>
      <c r="E549" s="287"/>
      <c r="F549" s="54" t="s">
        <v>140</v>
      </c>
      <c r="G549" s="54" t="s">
        <v>141</v>
      </c>
      <c r="H549" s="54" t="s">
        <v>142</v>
      </c>
      <c r="I549" s="54" t="s">
        <v>143</v>
      </c>
      <c r="J549" s="54" t="s">
        <v>144</v>
      </c>
      <c r="K549" s="54" t="s">
        <v>145</v>
      </c>
    </row>
    <row r="550" spans="1:11" ht="15.75" x14ac:dyDescent="0.25">
      <c r="A550" s="69" t="s">
        <v>50</v>
      </c>
      <c r="B550" s="55"/>
      <c r="C550" s="55"/>
      <c r="D550" s="55"/>
      <c r="E550" s="55"/>
      <c r="F550" s="55"/>
      <c r="G550" s="55"/>
      <c r="H550" s="55"/>
      <c r="I550" s="55"/>
      <c r="J550" s="55"/>
      <c r="K550" s="70"/>
    </row>
    <row r="551" spans="1:11" ht="15.75" x14ac:dyDescent="0.25">
      <c r="A551" s="69" t="s">
        <v>52</v>
      </c>
      <c r="B551" s="55"/>
      <c r="C551" s="55"/>
      <c r="D551" s="55"/>
      <c r="E551" s="55"/>
      <c r="F551" s="55"/>
      <c r="G551" s="55"/>
      <c r="H551" s="55"/>
      <c r="I551" s="55"/>
      <c r="J551" s="55"/>
      <c r="K551" s="70"/>
    </row>
    <row r="552" spans="1:11" ht="15.75" x14ac:dyDescent="0.25">
      <c r="A552" s="69" t="s">
        <v>53</v>
      </c>
      <c r="B552" s="55"/>
      <c r="C552" s="55"/>
      <c r="D552" s="55"/>
      <c r="E552" s="55"/>
      <c r="F552" s="55"/>
      <c r="G552" s="55"/>
      <c r="H552" s="55"/>
      <c r="I552" s="55"/>
      <c r="J552" s="55"/>
      <c r="K552" s="70"/>
    </row>
    <row r="553" spans="1:11" ht="15.75" x14ac:dyDescent="0.25">
      <c r="A553" s="287" t="s">
        <v>55</v>
      </c>
      <c r="B553" s="287"/>
      <c r="C553" s="54" t="s">
        <v>146</v>
      </c>
      <c r="D553" s="54">
        <v>0</v>
      </c>
      <c r="E553" s="54">
        <v>0</v>
      </c>
      <c r="F553" s="54">
        <v>0</v>
      </c>
      <c r="G553" s="54">
        <v>0</v>
      </c>
      <c r="H553" s="54">
        <v>0</v>
      </c>
      <c r="I553" s="54">
        <v>0</v>
      </c>
      <c r="J553" s="54">
        <v>0</v>
      </c>
      <c r="K553" s="54">
        <v>0</v>
      </c>
    </row>
    <row r="554" spans="1:11" x14ac:dyDescent="0.25">
      <c r="A554" s="71"/>
      <c r="B554" s="71"/>
      <c r="C554" s="71"/>
      <c r="D554" s="71"/>
      <c r="E554" s="71"/>
      <c r="F554" s="71"/>
      <c r="G554" s="71"/>
      <c r="H554" s="71"/>
      <c r="I554" s="71"/>
      <c r="J554" s="71"/>
      <c r="K554" s="71"/>
    </row>
    <row r="555" spans="1:11" ht="15.75" x14ac:dyDescent="0.25">
      <c r="A555" s="68"/>
      <c r="B555" s="72" t="s">
        <v>147</v>
      </c>
      <c r="C555" s="72"/>
      <c r="D555" s="68"/>
      <c r="E555" s="68"/>
      <c r="F555" s="68"/>
      <c r="G555" s="73"/>
      <c r="H555" s="73"/>
      <c r="I555" s="73"/>
      <c r="J555" s="73"/>
      <c r="K555" s="73"/>
    </row>
    <row r="556" spans="1:11" ht="47.25" x14ac:dyDescent="0.25">
      <c r="A556" s="54" t="s">
        <v>40</v>
      </c>
      <c r="B556" s="54" t="s">
        <v>148</v>
      </c>
      <c r="C556" s="54" t="s">
        <v>134</v>
      </c>
      <c r="D556" s="54" t="s">
        <v>135</v>
      </c>
      <c r="E556" s="54" t="s">
        <v>136</v>
      </c>
      <c r="F556" s="54" t="s">
        <v>149</v>
      </c>
      <c r="G556" s="287" t="s">
        <v>150</v>
      </c>
      <c r="H556" s="287"/>
      <c r="I556" s="287"/>
      <c r="J556" s="287"/>
      <c r="K556" s="287"/>
    </row>
    <row r="557" spans="1:11" ht="15.75" x14ac:dyDescent="0.25">
      <c r="A557" s="69" t="s">
        <v>50</v>
      </c>
      <c r="B557" s="55"/>
      <c r="C557" s="55"/>
      <c r="D557" s="55"/>
      <c r="E557" s="55"/>
      <c r="F557" s="55"/>
      <c r="G557" s="286"/>
      <c r="H557" s="286"/>
      <c r="I557" s="286"/>
      <c r="J557" s="286"/>
      <c r="K557" s="286"/>
    </row>
    <row r="558" spans="1:11" ht="15.75" x14ac:dyDescent="0.25">
      <c r="A558" s="69" t="s">
        <v>52</v>
      </c>
      <c r="B558" s="55"/>
      <c r="C558" s="55"/>
      <c r="D558" s="55"/>
      <c r="E558" s="55"/>
      <c r="F558" s="55"/>
      <c r="G558" s="286"/>
      <c r="H558" s="286"/>
      <c r="I558" s="286"/>
      <c r="J558" s="286"/>
      <c r="K558" s="286"/>
    </row>
    <row r="559" spans="1:11" ht="15.75" x14ac:dyDescent="0.25">
      <c r="A559" s="69" t="s">
        <v>53</v>
      </c>
      <c r="B559" s="55"/>
      <c r="C559" s="55"/>
      <c r="D559" s="55"/>
      <c r="E559" s="55"/>
      <c r="F559" s="55"/>
      <c r="G559" s="286"/>
      <c r="H559" s="286"/>
      <c r="I559" s="286"/>
      <c r="J559" s="286"/>
      <c r="K559" s="286"/>
    </row>
    <row r="560" spans="1:11" ht="15.75" x14ac:dyDescent="0.25">
      <c r="A560" s="287" t="s">
        <v>55</v>
      </c>
      <c r="B560" s="287"/>
      <c r="C560" s="54" t="s">
        <v>146</v>
      </c>
      <c r="D560" s="54">
        <v>0</v>
      </c>
      <c r="E560" s="54">
        <v>0</v>
      </c>
      <c r="F560" s="54">
        <v>0</v>
      </c>
      <c r="G560" s="285" t="s">
        <v>146</v>
      </c>
      <c r="H560" s="285"/>
      <c r="I560" s="285"/>
      <c r="J560" s="285"/>
      <c r="K560" s="285"/>
    </row>
    <row r="561" spans="1:11" x14ac:dyDescent="0.25">
      <c r="A561" s="71"/>
      <c r="B561" s="71"/>
      <c r="C561" s="71"/>
      <c r="D561" s="71"/>
      <c r="E561" s="71"/>
      <c r="F561" s="71"/>
      <c r="G561" s="71"/>
      <c r="H561" s="71"/>
      <c r="I561" s="71"/>
      <c r="J561" s="71"/>
      <c r="K561" s="71"/>
    </row>
    <row r="562" spans="1:11" ht="15.75" x14ac:dyDescent="0.25">
      <c r="A562" s="68"/>
      <c r="B562" s="72" t="s">
        <v>151</v>
      </c>
      <c r="C562" s="72"/>
      <c r="D562" s="68"/>
      <c r="E562" s="68"/>
      <c r="F562" s="68"/>
      <c r="G562" s="73"/>
      <c r="H562" s="73"/>
      <c r="I562" s="73"/>
      <c r="J562" s="73"/>
      <c r="K562" s="73"/>
    </row>
    <row r="563" spans="1:11" ht="31.5" x14ac:dyDescent="0.25">
      <c r="A563" s="69" t="s">
        <v>40</v>
      </c>
      <c r="B563" s="69" t="s">
        <v>152</v>
      </c>
      <c r="C563" s="69" t="s">
        <v>134</v>
      </c>
      <c r="D563" s="69" t="s">
        <v>153</v>
      </c>
      <c r="E563" s="69" t="s">
        <v>154</v>
      </c>
      <c r="F563" s="69" t="s">
        <v>155</v>
      </c>
      <c r="G563" s="285" t="s">
        <v>156</v>
      </c>
      <c r="H563" s="285"/>
      <c r="I563" s="285"/>
      <c r="J563" s="285"/>
      <c r="K563" s="285"/>
    </row>
    <row r="564" spans="1:11" ht="15.75" x14ac:dyDescent="0.25">
      <c r="A564" s="69"/>
      <c r="B564" s="74"/>
      <c r="C564" s="74"/>
      <c r="D564" s="74"/>
      <c r="E564" s="74"/>
      <c r="F564" s="75"/>
      <c r="G564" s="288"/>
      <c r="H564" s="288"/>
      <c r="I564" s="288"/>
      <c r="J564" s="288"/>
      <c r="K564" s="288"/>
    </row>
    <row r="565" spans="1:11" ht="15.75" x14ac:dyDescent="0.25">
      <c r="A565" s="69"/>
      <c r="B565" s="74"/>
      <c r="C565" s="74"/>
      <c r="D565" s="74"/>
      <c r="E565" s="74"/>
      <c r="F565" s="75"/>
      <c r="G565" s="288"/>
      <c r="H565" s="288"/>
      <c r="I565" s="288"/>
      <c r="J565" s="288"/>
      <c r="K565" s="288"/>
    </row>
    <row r="566" spans="1:11" ht="15.75" x14ac:dyDescent="0.25">
      <c r="A566" s="285" t="s">
        <v>55</v>
      </c>
      <c r="B566" s="285"/>
      <c r="C566" s="55"/>
      <c r="D566" s="69"/>
      <c r="E566" s="69"/>
      <c r="F566" s="75"/>
      <c r="G566" s="285" t="s">
        <v>146</v>
      </c>
      <c r="H566" s="285"/>
      <c r="I566" s="285"/>
      <c r="J566" s="285"/>
      <c r="K566" s="285"/>
    </row>
    <row r="569" spans="1:11" ht="60.75" customHeight="1" x14ac:dyDescent="0.25">
      <c r="A569" s="281" t="s">
        <v>254</v>
      </c>
      <c r="B569" s="282"/>
      <c r="C569" s="282"/>
      <c r="D569" s="282"/>
      <c r="E569" s="282"/>
      <c r="F569" s="282"/>
      <c r="G569" s="282"/>
      <c r="H569" s="282"/>
      <c r="I569" s="282"/>
      <c r="J569" s="282"/>
      <c r="K569" s="282"/>
    </row>
    <row r="570" spans="1:11" ht="15.75" x14ac:dyDescent="0.25">
      <c r="A570" s="274" t="s">
        <v>131</v>
      </c>
      <c r="B570" s="274"/>
      <c r="C570" s="274"/>
      <c r="D570" s="274"/>
      <c r="E570" s="274"/>
      <c r="F570" s="274"/>
      <c r="G570" s="274"/>
      <c r="H570" s="274"/>
      <c r="I570" s="274"/>
      <c r="J570" s="274"/>
      <c r="K570" s="274"/>
    </row>
    <row r="571" spans="1:11" ht="15.75" x14ac:dyDescent="0.25">
      <c r="A571" s="68"/>
      <c r="B571" s="289" t="s">
        <v>132</v>
      </c>
      <c r="C571" s="289"/>
      <c r="D571" s="289"/>
      <c r="E571" s="68"/>
      <c r="F571" s="68"/>
      <c r="G571" s="68"/>
      <c r="H571" s="68"/>
      <c r="I571" s="68"/>
      <c r="J571" s="68"/>
      <c r="K571" s="68"/>
    </row>
    <row r="572" spans="1:11" ht="31.5" x14ac:dyDescent="0.25">
      <c r="A572" s="287" t="s">
        <v>40</v>
      </c>
      <c r="B572" s="287" t="s">
        <v>133</v>
      </c>
      <c r="C572" s="287" t="s">
        <v>134</v>
      </c>
      <c r="D572" s="290" t="s">
        <v>135</v>
      </c>
      <c r="E572" s="287" t="s">
        <v>136</v>
      </c>
      <c r="F572" s="54" t="s">
        <v>137</v>
      </c>
      <c r="G572" s="287" t="s">
        <v>138</v>
      </c>
      <c r="H572" s="287"/>
      <c r="I572" s="287" t="s">
        <v>139</v>
      </c>
      <c r="J572" s="287"/>
      <c r="K572" s="287"/>
    </row>
    <row r="573" spans="1:11" ht="47.25" x14ac:dyDescent="0.25">
      <c r="A573" s="287"/>
      <c r="B573" s="287"/>
      <c r="C573" s="287"/>
      <c r="D573" s="291"/>
      <c r="E573" s="287"/>
      <c r="F573" s="54" t="s">
        <v>140</v>
      </c>
      <c r="G573" s="54" t="s">
        <v>141</v>
      </c>
      <c r="H573" s="54" t="s">
        <v>142</v>
      </c>
      <c r="I573" s="54" t="s">
        <v>143</v>
      </c>
      <c r="J573" s="54" t="s">
        <v>144</v>
      </c>
      <c r="K573" s="54" t="s">
        <v>145</v>
      </c>
    </row>
    <row r="574" spans="1:11" ht="15.75" x14ac:dyDescent="0.25">
      <c r="A574" s="69" t="s">
        <v>50</v>
      </c>
      <c r="B574" s="55"/>
      <c r="C574" s="55"/>
      <c r="D574" s="55"/>
      <c r="E574" s="55"/>
      <c r="F574" s="55"/>
      <c r="G574" s="55"/>
      <c r="H574" s="55"/>
      <c r="I574" s="55"/>
      <c r="J574" s="55"/>
      <c r="K574" s="70"/>
    </row>
    <row r="575" spans="1:11" ht="15.75" x14ac:dyDescent="0.25">
      <c r="A575" s="69" t="s">
        <v>52</v>
      </c>
      <c r="B575" s="55"/>
      <c r="C575" s="55"/>
      <c r="D575" s="55"/>
      <c r="E575" s="55"/>
      <c r="F575" s="55"/>
      <c r="G575" s="55"/>
      <c r="H575" s="55"/>
      <c r="I575" s="55"/>
      <c r="J575" s="55"/>
      <c r="K575" s="70"/>
    </row>
    <row r="576" spans="1:11" ht="15.75" x14ac:dyDescent="0.25">
      <c r="A576" s="69" t="s">
        <v>53</v>
      </c>
      <c r="B576" s="55"/>
      <c r="C576" s="55"/>
      <c r="D576" s="55"/>
      <c r="E576" s="55"/>
      <c r="F576" s="55"/>
      <c r="G576" s="55"/>
      <c r="H576" s="55"/>
      <c r="I576" s="55"/>
      <c r="J576" s="55"/>
      <c r="K576" s="70"/>
    </row>
    <row r="577" spans="1:11" ht="15.75" x14ac:dyDescent="0.25">
      <c r="A577" s="287" t="s">
        <v>55</v>
      </c>
      <c r="B577" s="287"/>
      <c r="C577" s="54" t="s">
        <v>146</v>
      </c>
      <c r="D577" s="54">
        <v>0</v>
      </c>
      <c r="E577" s="54">
        <v>0</v>
      </c>
      <c r="F577" s="54">
        <v>0</v>
      </c>
      <c r="G577" s="54">
        <v>0</v>
      </c>
      <c r="H577" s="54">
        <v>0</v>
      </c>
      <c r="I577" s="54">
        <v>0</v>
      </c>
      <c r="J577" s="54">
        <v>0</v>
      </c>
      <c r="K577" s="54">
        <v>0</v>
      </c>
    </row>
    <row r="578" spans="1:11" x14ac:dyDescent="0.25">
      <c r="A578" s="71"/>
      <c r="B578" s="71"/>
      <c r="C578" s="71"/>
      <c r="D578" s="71"/>
      <c r="E578" s="71"/>
      <c r="F578" s="71"/>
      <c r="G578" s="71"/>
      <c r="H578" s="71"/>
      <c r="I578" s="71"/>
      <c r="J578" s="71"/>
      <c r="K578" s="71"/>
    </row>
    <row r="579" spans="1:11" ht="15.75" x14ac:dyDescent="0.25">
      <c r="A579" s="68"/>
      <c r="B579" s="72" t="s">
        <v>147</v>
      </c>
      <c r="C579" s="72"/>
      <c r="D579" s="68"/>
      <c r="E579" s="68"/>
      <c r="F579" s="68"/>
      <c r="G579" s="73"/>
      <c r="H579" s="73"/>
      <c r="I579" s="73"/>
      <c r="J579" s="73"/>
      <c r="K579" s="73"/>
    </row>
    <row r="580" spans="1:11" ht="47.25" x14ac:dyDescent="0.25">
      <c r="A580" s="54" t="s">
        <v>40</v>
      </c>
      <c r="B580" s="54" t="s">
        <v>148</v>
      </c>
      <c r="C580" s="54" t="s">
        <v>134</v>
      </c>
      <c r="D580" s="54" t="s">
        <v>135</v>
      </c>
      <c r="E580" s="54" t="s">
        <v>136</v>
      </c>
      <c r="F580" s="54" t="s">
        <v>149</v>
      </c>
      <c r="G580" s="287" t="s">
        <v>150</v>
      </c>
      <c r="H580" s="287"/>
      <c r="I580" s="287"/>
      <c r="J580" s="287"/>
      <c r="K580" s="287"/>
    </row>
    <row r="581" spans="1:11" ht="15.75" x14ac:dyDescent="0.25">
      <c r="A581" s="69" t="s">
        <v>50</v>
      </c>
      <c r="B581" s="55"/>
      <c r="C581" s="55"/>
      <c r="D581" s="55"/>
      <c r="E581" s="55"/>
      <c r="F581" s="55"/>
      <c r="G581" s="286"/>
      <c r="H581" s="286"/>
      <c r="I581" s="286"/>
      <c r="J581" s="286"/>
      <c r="K581" s="286"/>
    </row>
    <row r="582" spans="1:11" ht="15.75" x14ac:dyDescent="0.25">
      <c r="A582" s="69" t="s">
        <v>52</v>
      </c>
      <c r="B582" s="55"/>
      <c r="C582" s="55"/>
      <c r="D582" s="55"/>
      <c r="E582" s="55"/>
      <c r="F582" s="55"/>
      <c r="G582" s="286"/>
      <c r="H582" s="286"/>
      <c r="I582" s="286"/>
      <c r="J582" s="286"/>
      <c r="K582" s="286"/>
    </row>
    <row r="583" spans="1:11" ht="15.75" x14ac:dyDescent="0.25">
      <c r="A583" s="69" t="s">
        <v>53</v>
      </c>
      <c r="B583" s="55"/>
      <c r="C583" s="55"/>
      <c r="D583" s="55"/>
      <c r="E583" s="55"/>
      <c r="F583" s="55"/>
      <c r="G583" s="286"/>
      <c r="H583" s="286"/>
      <c r="I583" s="286"/>
      <c r="J583" s="286"/>
      <c r="K583" s="286"/>
    </row>
    <row r="584" spans="1:11" ht="15.75" x14ac:dyDescent="0.25">
      <c r="A584" s="287" t="s">
        <v>55</v>
      </c>
      <c r="B584" s="287"/>
      <c r="C584" s="54" t="s">
        <v>146</v>
      </c>
      <c r="D584" s="54">
        <v>0</v>
      </c>
      <c r="E584" s="54">
        <v>0</v>
      </c>
      <c r="F584" s="54">
        <v>0</v>
      </c>
      <c r="G584" s="285" t="s">
        <v>146</v>
      </c>
      <c r="H584" s="285"/>
      <c r="I584" s="285"/>
      <c r="J584" s="285"/>
      <c r="K584" s="285"/>
    </row>
    <row r="585" spans="1:11" x14ac:dyDescent="0.25">
      <c r="A585" s="71"/>
      <c r="B585" s="71"/>
      <c r="C585" s="71"/>
      <c r="D585" s="71"/>
      <c r="E585" s="71"/>
      <c r="F585" s="71"/>
      <c r="G585" s="71"/>
      <c r="H585" s="71"/>
      <c r="I585" s="71"/>
      <c r="J585" s="71"/>
      <c r="K585" s="71"/>
    </row>
    <row r="586" spans="1:11" ht="15.75" x14ac:dyDescent="0.25">
      <c r="A586" s="68"/>
      <c r="B586" s="72" t="s">
        <v>151</v>
      </c>
      <c r="C586" s="72"/>
      <c r="D586" s="68"/>
      <c r="E586" s="68"/>
      <c r="F586" s="68"/>
      <c r="G586" s="73"/>
      <c r="H586" s="73"/>
      <c r="I586" s="73"/>
      <c r="J586" s="73"/>
      <c r="K586" s="73"/>
    </row>
    <row r="587" spans="1:11" ht="31.5" x14ac:dyDescent="0.25">
      <c r="A587" s="69" t="s">
        <v>40</v>
      </c>
      <c r="B587" s="69" t="s">
        <v>152</v>
      </c>
      <c r="C587" s="69" t="s">
        <v>134</v>
      </c>
      <c r="D587" s="69" t="s">
        <v>153</v>
      </c>
      <c r="E587" s="69" t="s">
        <v>154</v>
      </c>
      <c r="F587" s="69" t="s">
        <v>155</v>
      </c>
      <c r="G587" s="285" t="s">
        <v>156</v>
      </c>
      <c r="H587" s="285"/>
      <c r="I587" s="285"/>
      <c r="J587" s="285"/>
      <c r="K587" s="285"/>
    </row>
    <row r="588" spans="1:11" ht="15.75" x14ac:dyDescent="0.25">
      <c r="A588" s="69">
        <v>1</v>
      </c>
      <c r="B588" s="74"/>
      <c r="C588" s="74"/>
      <c r="D588" s="74"/>
      <c r="E588" s="74"/>
      <c r="F588" s="75"/>
      <c r="G588" s="288"/>
      <c r="H588" s="288"/>
      <c r="I588" s="288"/>
      <c r="J588" s="288"/>
      <c r="K588" s="288"/>
    </row>
    <row r="589" spans="1:11" ht="15.75" x14ac:dyDescent="0.25">
      <c r="A589" s="69">
        <v>2</v>
      </c>
      <c r="B589" s="74"/>
      <c r="C589" s="74"/>
      <c r="D589" s="74"/>
      <c r="E589" s="74"/>
      <c r="F589" s="75"/>
      <c r="G589" s="288"/>
      <c r="H589" s="288"/>
      <c r="I589" s="288"/>
      <c r="J589" s="288"/>
      <c r="K589" s="288"/>
    </row>
    <row r="590" spans="1:11" ht="15.75" x14ac:dyDescent="0.25">
      <c r="A590" s="285" t="s">
        <v>55</v>
      </c>
      <c r="B590" s="285"/>
      <c r="C590" s="55"/>
      <c r="D590" s="69">
        <v>0</v>
      </c>
      <c r="E590" s="69">
        <v>0</v>
      </c>
      <c r="F590" s="75">
        <v>0</v>
      </c>
      <c r="G590" s="285" t="s">
        <v>146</v>
      </c>
      <c r="H590" s="285"/>
      <c r="I590" s="285"/>
      <c r="J590" s="285"/>
      <c r="K590" s="285"/>
    </row>
    <row r="593" spans="1:11" ht="60.75" customHeight="1" x14ac:dyDescent="0.25">
      <c r="A593" s="281" t="s">
        <v>255</v>
      </c>
      <c r="B593" s="282"/>
      <c r="C593" s="282"/>
      <c r="D593" s="282"/>
      <c r="E593" s="282"/>
      <c r="F593" s="282"/>
      <c r="G593" s="282"/>
      <c r="H593" s="282"/>
      <c r="I593" s="282"/>
      <c r="J593" s="282"/>
      <c r="K593" s="282"/>
    </row>
    <row r="594" spans="1:11" ht="15.75" x14ac:dyDescent="0.25">
      <c r="A594" s="274" t="s">
        <v>131</v>
      </c>
      <c r="B594" s="274"/>
      <c r="C594" s="274"/>
      <c r="D594" s="274"/>
      <c r="E594" s="274"/>
      <c r="F594" s="274"/>
      <c r="G594" s="274"/>
      <c r="H594" s="274"/>
      <c r="I594" s="274"/>
      <c r="J594" s="274"/>
      <c r="K594" s="274"/>
    </row>
    <row r="595" spans="1:11" ht="15.75" x14ac:dyDescent="0.25">
      <c r="A595" s="68"/>
      <c r="B595" s="289" t="s">
        <v>132</v>
      </c>
      <c r="C595" s="289"/>
      <c r="D595" s="289"/>
      <c r="E595" s="68"/>
      <c r="F595" s="68"/>
      <c r="G595" s="68"/>
      <c r="H595" s="68"/>
      <c r="I595" s="68"/>
      <c r="J595" s="68"/>
      <c r="K595" s="68"/>
    </row>
    <row r="596" spans="1:11" ht="31.5" x14ac:dyDescent="0.25">
      <c r="A596" s="287" t="s">
        <v>40</v>
      </c>
      <c r="B596" s="287" t="s">
        <v>133</v>
      </c>
      <c r="C596" s="287" t="s">
        <v>134</v>
      </c>
      <c r="D596" s="290" t="s">
        <v>135</v>
      </c>
      <c r="E596" s="287" t="s">
        <v>136</v>
      </c>
      <c r="F596" s="54" t="s">
        <v>137</v>
      </c>
      <c r="G596" s="287" t="s">
        <v>138</v>
      </c>
      <c r="H596" s="287"/>
      <c r="I596" s="287" t="s">
        <v>139</v>
      </c>
      <c r="J596" s="287"/>
      <c r="K596" s="287"/>
    </row>
    <row r="597" spans="1:11" ht="47.25" x14ac:dyDescent="0.25">
      <c r="A597" s="287"/>
      <c r="B597" s="287"/>
      <c r="C597" s="287"/>
      <c r="D597" s="291"/>
      <c r="E597" s="287"/>
      <c r="F597" s="54" t="s">
        <v>140</v>
      </c>
      <c r="G597" s="54" t="s">
        <v>141</v>
      </c>
      <c r="H597" s="54" t="s">
        <v>142</v>
      </c>
      <c r="I597" s="54" t="s">
        <v>143</v>
      </c>
      <c r="J597" s="54" t="s">
        <v>144</v>
      </c>
      <c r="K597" s="54" t="s">
        <v>145</v>
      </c>
    </row>
    <row r="598" spans="1:11" ht="15.75" x14ac:dyDescent="0.25">
      <c r="A598" s="69" t="s">
        <v>50</v>
      </c>
      <c r="B598" s="55">
        <v>0</v>
      </c>
      <c r="C598" s="55">
        <v>0</v>
      </c>
      <c r="D598" s="55">
        <v>0</v>
      </c>
      <c r="E598" s="55">
        <v>0</v>
      </c>
      <c r="F598" s="55">
        <v>0</v>
      </c>
      <c r="G598" s="55">
        <v>0</v>
      </c>
      <c r="H598" s="55">
        <v>0</v>
      </c>
      <c r="I598" s="55">
        <v>0</v>
      </c>
      <c r="J598" s="55">
        <v>0</v>
      </c>
      <c r="K598" s="70">
        <v>0</v>
      </c>
    </row>
    <row r="599" spans="1:11" ht="15.75" x14ac:dyDescent="0.25">
      <c r="A599" s="69" t="s">
        <v>52</v>
      </c>
      <c r="B599" s="55"/>
      <c r="C599" s="55"/>
      <c r="D599" s="55"/>
      <c r="E599" s="55"/>
      <c r="F599" s="55"/>
      <c r="G599" s="55"/>
      <c r="H599" s="55"/>
      <c r="I599" s="55"/>
      <c r="J599" s="55"/>
      <c r="K599" s="70"/>
    </row>
    <row r="600" spans="1:11" ht="15.75" x14ac:dyDescent="0.25">
      <c r="A600" s="69" t="s">
        <v>53</v>
      </c>
      <c r="B600" s="55"/>
      <c r="C600" s="55"/>
      <c r="D600" s="55"/>
      <c r="E600" s="55"/>
      <c r="F600" s="55"/>
      <c r="G600" s="55"/>
      <c r="H600" s="55"/>
      <c r="I600" s="55"/>
      <c r="J600" s="55"/>
      <c r="K600" s="70"/>
    </row>
    <row r="601" spans="1:11" ht="15.75" x14ac:dyDescent="0.25">
      <c r="A601" s="287" t="s">
        <v>55</v>
      </c>
      <c r="B601" s="287"/>
      <c r="C601" s="54" t="s">
        <v>146</v>
      </c>
      <c r="D601" s="54">
        <v>0</v>
      </c>
      <c r="E601" s="54">
        <v>0</v>
      </c>
      <c r="F601" s="54">
        <v>0</v>
      </c>
      <c r="G601" s="54">
        <v>0</v>
      </c>
      <c r="H601" s="54">
        <v>0</v>
      </c>
      <c r="I601" s="54">
        <v>0</v>
      </c>
      <c r="J601" s="54">
        <v>0</v>
      </c>
      <c r="K601" s="54">
        <v>0</v>
      </c>
    </row>
    <row r="602" spans="1:11" x14ac:dyDescent="0.25">
      <c r="A602" s="71"/>
      <c r="B602" s="71"/>
      <c r="C602" s="71"/>
      <c r="D602" s="71"/>
      <c r="E602" s="71"/>
      <c r="F602" s="71"/>
      <c r="G602" s="71"/>
      <c r="H602" s="71"/>
      <c r="I602" s="71"/>
      <c r="J602" s="71"/>
      <c r="K602" s="71"/>
    </row>
    <row r="603" spans="1:11" ht="15.75" x14ac:dyDescent="0.25">
      <c r="A603" s="68"/>
      <c r="B603" s="72" t="s">
        <v>147</v>
      </c>
      <c r="C603" s="72"/>
      <c r="D603" s="68"/>
      <c r="E603" s="68"/>
      <c r="F603" s="68"/>
      <c r="G603" s="73"/>
      <c r="H603" s="73"/>
      <c r="I603" s="73"/>
      <c r="J603" s="73"/>
      <c r="K603" s="73"/>
    </row>
    <row r="604" spans="1:11" ht="47.25" x14ac:dyDescent="0.25">
      <c r="A604" s="54" t="s">
        <v>40</v>
      </c>
      <c r="B604" s="54" t="s">
        <v>148</v>
      </c>
      <c r="C604" s="54" t="s">
        <v>134</v>
      </c>
      <c r="D604" s="54" t="s">
        <v>135</v>
      </c>
      <c r="E604" s="54" t="s">
        <v>136</v>
      </c>
      <c r="F604" s="54" t="s">
        <v>149</v>
      </c>
      <c r="G604" s="287" t="s">
        <v>150</v>
      </c>
      <c r="H604" s="287"/>
      <c r="I604" s="287"/>
      <c r="J604" s="287"/>
      <c r="K604" s="287"/>
    </row>
    <row r="605" spans="1:11" ht="15.75" x14ac:dyDescent="0.25">
      <c r="A605" s="69" t="s">
        <v>50</v>
      </c>
      <c r="B605" s="55">
        <v>0</v>
      </c>
      <c r="C605" s="55">
        <v>0</v>
      </c>
      <c r="D605" s="55">
        <v>0</v>
      </c>
      <c r="E605" s="55">
        <v>0</v>
      </c>
      <c r="F605" s="55">
        <v>0</v>
      </c>
      <c r="G605" s="286">
        <v>0</v>
      </c>
      <c r="H605" s="286"/>
      <c r="I605" s="286"/>
      <c r="J605" s="286"/>
      <c r="K605" s="286"/>
    </row>
    <row r="606" spans="1:11" ht="15.75" x14ac:dyDescent="0.25">
      <c r="A606" s="69" t="s">
        <v>52</v>
      </c>
      <c r="B606" s="55"/>
      <c r="C606" s="55"/>
      <c r="D606" s="55"/>
      <c r="E606" s="55"/>
      <c r="F606" s="55"/>
      <c r="G606" s="286"/>
      <c r="H606" s="286"/>
      <c r="I606" s="286"/>
      <c r="J606" s="286"/>
      <c r="K606" s="286"/>
    </row>
    <row r="607" spans="1:11" ht="15.75" x14ac:dyDescent="0.25">
      <c r="A607" s="69" t="s">
        <v>53</v>
      </c>
      <c r="B607" s="55"/>
      <c r="C607" s="55"/>
      <c r="D607" s="55"/>
      <c r="E607" s="55"/>
      <c r="F607" s="55"/>
      <c r="G607" s="286"/>
      <c r="H607" s="286"/>
      <c r="I607" s="286"/>
      <c r="J607" s="286"/>
      <c r="K607" s="286"/>
    </row>
    <row r="608" spans="1:11" ht="15.75" x14ac:dyDescent="0.25">
      <c r="A608" s="287" t="s">
        <v>55</v>
      </c>
      <c r="B608" s="287"/>
      <c r="C608" s="54" t="s">
        <v>146</v>
      </c>
      <c r="D608" s="54">
        <v>0</v>
      </c>
      <c r="E608" s="54">
        <v>0</v>
      </c>
      <c r="F608" s="54">
        <v>0</v>
      </c>
      <c r="G608" s="285" t="s">
        <v>146</v>
      </c>
      <c r="H608" s="285"/>
      <c r="I608" s="285"/>
      <c r="J608" s="285"/>
      <c r="K608" s="285"/>
    </row>
    <row r="609" spans="1:11" x14ac:dyDescent="0.25">
      <c r="A609" s="71"/>
      <c r="B609" s="71"/>
      <c r="C609" s="71"/>
      <c r="D609" s="71"/>
      <c r="E609" s="71"/>
      <c r="F609" s="71"/>
      <c r="G609" s="71"/>
      <c r="H609" s="71"/>
      <c r="I609" s="71"/>
      <c r="J609" s="71"/>
      <c r="K609" s="71"/>
    </row>
    <row r="610" spans="1:11" ht="15.75" x14ac:dyDescent="0.25">
      <c r="A610" s="68"/>
      <c r="B610" s="72" t="s">
        <v>151</v>
      </c>
      <c r="C610" s="72"/>
      <c r="D610" s="68"/>
      <c r="E610" s="68"/>
      <c r="F610" s="68"/>
      <c r="G610" s="73"/>
      <c r="H610" s="73"/>
      <c r="I610" s="73"/>
      <c r="J610" s="73"/>
      <c r="K610" s="73"/>
    </row>
    <row r="611" spans="1:11" ht="47.25" x14ac:dyDescent="0.25">
      <c r="A611" s="54" t="s">
        <v>40</v>
      </c>
      <c r="B611" s="54" t="s">
        <v>152</v>
      </c>
      <c r="C611" s="54" t="s">
        <v>134</v>
      </c>
      <c r="D611" s="54" t="s">
        <v>153</v>
      </c>
      <c r="E611" s="54" t="s">
        <v>154</v>
      </c>
      <c r="F611" s="54" t="s">
        <v>210</v>
      </c>
      <c r="G611" s="287" t="s">
        <v>156</v>
      </c>
      <c r="H611" s="287"/>
      <c r="I611" s="287"/>
      <c r="J611" s="287"/>
      <c r="K611" s="287"/>
    </row>
    <row r="612" spans="1:11" ht="25.5" x14ac:dyDescent="0.25">
      <c r="A612" s="69">
        <v>1</v>
      </c>
      <c r="B612" s="74" t="s">
        <v>211</v>
      </c>
      <c r="C612" s="74">
        <v>206916313</v>
      </c>
      <c r="D612" s="74">
        <v>365</v>
      </c>
      <c r="E612" s="69">
        <v>20.100000000000001</v>
      </c>
      <c r="F612" s="66">
        <v>500000</v>
      </c>
      <c r="G612" s="288" t="s">
        <v>212</v>
      </c>
      <c r="H612" s="288"/>
      <c r="I612" s="288"/>
      <c r="J612" s="288"/>
      <c r="K612" s="288"/>
    </row>
    <row r="613" spans="1:11" ht="15.75" x14ac:dyDescent="0.25">
      <c r="A613" s="285" t="s">
        <v>55</v>
      </c>
      <c r="B613" s="285"/>
      <c r="C613" s="55"/>
      <c r="D613" s="69"/>
      <c r="E613" s="69"/>
      <c r="F613" s="67">
        <f>F612</f>
        <v>500000</v>
      </c>
      <c r="G613" s="285" t="s">
        <v>146</v>
      </c>
      <c r="H613" s="285"/>
      <c r="I613" s="285"/>
      <c r="J613" s="285"/>
      <c r="K613" s="285"/>
    </row>
    <row r="616" spans="1:11" ht="60.75" customHeight="1" x14ac:dyDescent="0.25">
      <c r="A616" s="281" t="s">
        <v>256</v>
      </c>
      <c r="B616" s="282"/>
      <c r="C616" s="282"/>
      <c r="D616" s="282"/>
      <c r="E616" s="282"/>
      <c r="F616" s="282"/>
      <c r="G616" s="282"/>
      <c r="H616" s="282"/>
      <c r="I616" s="282"/>
      <c r="J616" s="282"/>
      <c r="K616" s="282"/>
    </row>
    <row r="617" spans="1:11" ht="15.75" x14ac:dyDescent="0.25">
      <c r="A617" s="274" t="s">
        <v>131</v>
      </c>
      <c r="B617" s="274"/>
      <c r="C617" s="274"/>
      <c r="D617" s="274"/>
      <c r="E617" s="274"/>
      <c r="F617" s="274"/>
      <c r="G617" s="274"/>
      <c r="H617" s="274"/>
      <c r="I617" s="274"/>
      <c r="J617" s="274"/>
      <c r="K617" s="274"/>
    </row>
    <row r="618" spans="1:11" ht="15.75" x14ac:dyDescent="0.25">
      <c r="A618" s="68"/>
      <c r="B618" s="289" t="s">
        <v>132</v>
      </c>
      <c r="C618" s="289"/>
      <c r="D618" s="289"/>
      <c r="E618" s="68"/>
      <c r="F618" s="68"/>
      <c r="G618" s="68"/>
      <c r="H618" s="68"/>
      <c r="I618" s="68"/>
      <c r="J618" s="68"/>
      <c r="K618" s="68"/>
    </row>
    <row r="619" spans="1:11" ht="31.5" x14ac:dyDescent="0.25">
      <c r="A619" s="287" t="s">
        <v>40</v>
      </c>
      <c r="B619" s="287" t="s">
        <v>133</v>
      </c>
      <c r="C619" s="287" t="s">
        <v>134</v>
      </c>
      <c r="D619" s="290" t="s">
        <v>135</v>
      </c>
      <c r="E619" s="287" t="s">
        <v>136</v>
      </c>
      <c r="F619" s="54" t="s">
        <v>137</v>
      </c>
      <c r="G619" s="287" t="s">
        <v>138</v>
      </c>
      <c r="H619" s="287"/>
      <c r="I619" s="287" t="s">
        <v>139</v>
      </c>
      <c r="J619" s="287"/>
      <c r="K619" s="287"/>
    </row>
    <row r="620" spans="1:11" ht="47.25" x14ac:dyDescent="0.25">
      <c r="A620" s="287"/>
      <c r="B620" s="287"/>
      <c r="C620" s="287"/>
      <c r="D620" s="291"/>
      <c r="E620" s="287"/>
      <c r="F620" s="54" t="s">
        <v>140</v>
      </c>
      <c r="G620" s="54" t="s">
        <v>141</v>
      </c>
      <c r="H620" s="54" t="s">
        <v>142</v>
      </c>
      <c r="I620" s="54" t="s">
        <v>143</v>
      </c>
      <c r="J620" s="54" t="s">
        <v>144</v>
      </c>
      <c r="K620" s="54" t="s">
        <v>145</v>
      </c>
    </row>
    <row r="621" spans="1:11" ht="15.75" x14ac:dyDescent="0.25">
      <c r="A621" s="69" t="s">
        <v>50</v>
      </c>
      <c r="B621" s="55">
        <v>0</v>
      </c>
      <c r="C621" s="55">
        <v>0</v>
      </c>
      <c r="D621" s="55">
        <v>0</v>
      </c>
      <c r="E621" s="55">
        <v>0</v>
      </c>
      <c r="F621" s="55">
        <v>0</v>
      </c>
      <c r="G621" s="55">
        <v>0</v>
      </c>
      <c r="H621" s="55">
        <v>0</v>
      </c>
      <c r="I621" s="55">
        <v>0</v>
      </c>
      <c r="J621" s="55">
        <v>0</v>
      </c>
      <c r="K621" s="70">
        <v>0</v>
      </c>
    </row>
    <row r="622" spans="1:11" ht="15.75" x14ac:dyDescent="0.25">
      <c r="A622" s="69" t="s">
        <v>52</v>
      </c>
      <c r="B622" s="55"/>
      <c r="C622" s="55"/>
      <c r="D622" s="55"/>
      <c r="E622" s="55"/>
      <c r="F622" s="55"/>
      <c r="G622" s="55"/>
      <c r="H622" s="55"/>
      <c r="I622" s="55"/>
      <c r="J622" s="55"/>
      <c r="K622" s="70"/>
    </row>
    <row r="623" spans="1:11" ht="15.75" x14ac:dyDescent="0.25">
      <c r="A623" s="69" t="s">
        <v>53</v>
      </c>
      <c r="B623" s="55"/>
      <c r="C623" s="55"/>
      <c r="D623" s="55"/>
      <c r="E623" s="55"/>
      <c r="F623" s="55"/>
      <c r="G623" s="55"/>
      <c r="H623" s="55"/>
      <c r="I623" s="55"/>
      <c r="J623" s="55"/>
      <c r="K623" s="70"/>
    </row>
    <row r="624" spans="1:11" ht="15.75" x14ac:dyDescent="0.25">
      <c r="A624" s="287" t="s">
        <v>55</v>
      </c>
      <c r="B624" s="287"/>
      <c r="C624" s="54" t="s">
        <v>146</v>
      </c>
      <c r="D624" s="54">
        <v>0</v>
      </c>
      <c r="E624" s="54">
        <v>0</v>
      </c>
      <c r="F624" s="54">
        <v>0</v>
      </c>
      <c r="G624" s="54">
        <v>0</v>
      </c>
      <c r="H624" s="54">
        <v>0</v>
      </c>
      <c r="I624" s="54">
        <v>0</v>
      </c>
      <c r="J624" s="54">
        <v>0</v>
      </c>
      <c r="K624" s="54">
        <v>0</v>
      </c>
    </row>
    <row r="625" spans="1:11" x14ac:dyDescent="0.25">
      <c r="A625" s="71"/>
      <c r="B625" s="71"/>
      <c r="C625" s="71"/>
      <c r="D625" s="71"/>
      <c r="E625" s="71"/>
      <c r="F625" s="71"/>
      <c r="G625" s="71"/>
      <c r="H625" s="71"/>
      <c r="I625" s="71"/>
      <c r="J625" s="71"/>
      <c r="K625" s="71"/>
    </row>
    <row r="626" spans="1:11" ht="15.75" x14ac:dyDescent="0.25">
      <c r="A626" s="68"/>
      <c r="B626" s="72" t="s">
        <v>147</v>
      </c>
      <c r="C626" s="72"/>
      <c r="D626" s="68"/>
      <c r="E626" s="68"/>
      <c r="F626" s="68"/>
      <c r="G626" s="73"/>
      <c r="H626" s="73"/>
      <c r="I626" s="73"/>
      <c r="J626" s="73"/>
      <c r="K626" s="73"/>
    </row>
    <row r="627" spans="1:11" ht="47.25" x14ac:dyDescent="0.25">
      <c r="A627" s="54" t="s">
        <v>40</v>
      </c>
      <c r="B627" s="54" t="s">
        <v>148</v>
      </c>
      <c r="C627" s="54" t="s">
        <v>134</v>
      </c>
      <c r="D627" s="54" t="s">
        <v>135</v>
      </c>
      <c r="E627" s="54" t="s">
        <v>136</v>
      </c>
      <c r="F627" s="54" t="s">
        <v>149</v>
      </c>
      <c r="G627" s="287" t="s">
        <v>150</v>
      </c>
      <c r="H627" s="287"/>
      <c r="I627" s="287"/>
      <c r="J627" s="287"/>
      <c r="K627" s="287"/>
    </row>
    <row r="628" spans="1:11" ht="15.75" x14ac:dyDescent="0.25">
      <c r="A628" s="69" t="s">
        <v>50</v>
      </c>
      <c r="B628" s="55">
        <v>0</v>
      </c>
      <c r="C628" s="55">
        <v>0</v>
      </c>
      <c r="D628" s="55">
        <v>0</v>
      </c>
      <c r="E628" s="55">
        <v>0</v>
      </c>
      <c r="F628" s="55">
        <v>0</v>
      </c>
      <c r="G628" s="286">
        <v>0</v>
      </c>
      <c r="H628" s="286"/>
      <c r="I628" s="286"/>
      <c r="J628" s="286"/>
      <c r="K628" s="286"/>
    </row>
    <row r="629" spans="1:11" ht="15.75" x14ac:dyDescent="0.25">
      <c r="A629" s="69" t="s">
        <v>52</v>
      </c>
      <c r="B629" s="55"/>
      <c r="C629" s="55"/>
      <c r="D629" s="55"/>
      <c r="E629" s="55"/>
      <c r="F629" s="55"/>
      <c r="G629" s="286"/>
      <c r="H629" s="286"/>
      <c r="I629" s="286"/>
      <c r="J629" s="286"/>
      <c r="K629" s="286"/>
    </row>
    <row r="630" spans="1:11" ht="15.75" x14ac:dyDescent="0.25">
      <c r="A630" s="69" t="s">
        <v>53</v>
      </c>
      <c r="B630" s="55"/>
      <c r="C630" s="55"/>
      <c r="D630" s="55"/>
      <c r="E630" s="55"/>
      <c r="F630" s="55"/>
      <c r="G630" s="286"/>
      <c r="H630" s="286"/>
      <c r="I630" s="286"/>
      <c r="J630" s="286"/>
      <c r="K630" s="286"/>
    </row>
    <row r="631" spans="1:11" ht="15.75" x14ac:dyDescent="0.25">
      <c r="A631" s="287" t="s">
        <v>55</v>
      </c>
      <c r="B631" s="287"/>
      <c r="C631" s="54" t="s">
        <v>146</v>
      </c>
      <c r="D631" s="54">
        <v>0</v>
      </c>
      <c r="E631" s="54">
        <v>0</v>
      </c>
      <c r="F631" s="54">
        <v>0</v>
      </c>
      <c r="G631" s="285" t="s">
        <v>146</v>
      </c>
      <c r="H631" s="285"/>
      <c r="I631" s="285"/>
      <c r="J631" s="285"/>
      <c r="K631" s="285"/>
    </row>
    <row r="632" spans="1:11" x14ac:dyDescent="0.25">
      <c r="A632" s="71"/>
      <c r="B632" s="71"/>
      <c r="C632" s="71"/>
      <c r="D632" s="71"/>
      <c r="E632" s="71"/>
      <c r="F632" s="71"/>
      <c r="G632" s="71"/>
      <c r="H632" s="71"/>
      <c r="I632" s="71"/>
      <c r="J632" s="71"/>
      <c r="K632" s="71"/>
    </row>
    <row r="633" spans="1:11" ht="15.75" x14ac:dyDescent="0.25">
      <c r="A633" s="68"/>
      <c r="B633" s="72" t="s">
        <v>151</v>
      </c>
      <c r="C633" s="72"/>
      <c r="D633" s="68"/>
      <c r="E633" s="68"/>
      <c r="F633" s="68"/>
      <c r="G633" s="73"/>
      <c r="H633" s="73"/>
      <c r="I633" s="73"/>
      <c r="J633" s="73"/>
      <c r="K633" s="73"/>
    </row>
    <row r="634" spans="1:11" ht="31.5" x14ac:dyDescent="0.25">
      <c r="A634" s="54" t="s">
        <v>40</v>
      </c>
      <c r="B634" s="54" t="s">
        <v>152</v>
      </c>
      <c r="C634" s="54" t="s">
        <v>134</v>
      </c>
      <c r="D634" s="54" t="s">
        <v>153</v>
      </c>
      <c r="E634" s="54" t="s">
        <v>154</v>
      </c>
      <c r="F634" s="54" t="s">
        <v>155</v>
      </c>
      <c r="G634" s="287" t="s">
        <v>156</v>
      </c>
      <c r="H634" s="287"/>
      <c r="I634" s="287"/>
      <c r="J634" s="287"/>
      <c r="K634" s="287"/>
    </row>
    <row r="635" spans="1:11" ht="25.5" x14ac:dyDescent="0.25">
      <c r="A635" s="69">
        <v>1</v>
      </c>
      <c r="B635" s="74" t="s">
        <v>213</v>
      </c>
      <c r="C635" s="74">
        <v>207215726</v>
      </c>
      <c r="D635" s="74">
        <v>365</v>
      </c>
      <c r="E635" s="69">
        <v>18</v>
      </c>
      <c r="F635" s="66">
        <v>1000000</v>
      </c>
      <c r="G635" s="288" t="s">
        <v>214</v>
      </c>
      <c r="H635" s="288"/>
      <c r="I635" s="288"/>
      <c r="J635" s="288"/>
      <c r="K635" s="288"/>
    </row>
    <row r="636" spans="1:11" ht="38.25" x14ac:dyDescent="0.25">
      <c r="A636" s="69">
        <v>2</v>
      </c>
      <c r="B636" s="74" t="s">
        <v>215</v>
      </c>
      <c r="C636" s="74">
        <v>200243936</v>
      </c>
      <c r="D636" s="74">
        <v>365</v>
      </c>
      <c r="E636" s="74">
        <v>16.100000000000001</v>
      </c>
      <c r="F636" s="66">
        <v>500000</v>
      </c>
      <c r="G636" s="288" t="s">
        <v>216</v>
      </c>
      <c r="H636" s="288"/>
      <c r="I636" s="288"/>
      <c r="J636" s="288"/>
      <c r="K636" s="288"/>
    </row>
    <row r="637" spans="1:11" ht="15.75" x14ac:dyDescent="0.25">
      <c r="A637" s="285" t="s">
        <v>55</v>
      </c>
      <c r="B637" s="285"/>
      <c r="C637" s="55"/>
      <c r="D637" s="69"/>
      <c r="E637" s="69"/>
      <c r="F637" s="67">
        <f>F636+F635</f>
        <v>1500000</v>
      </c>
      <c r="G637" s="285" t="s">
        <v>146</v>
      </c>
      <c r="H637" s="285"/>
      <c r="I637" s="285"/>
      <c r="J637" s="285"/>
      <c r="K637" s="285"/>
    </row>
    <row r="640" spans="1:11" ht="60.75" customHeight="1" x14ac:dyDescent="0.25">
      <c r="A640" s="281" t="s">
        <v>257</v>
      </c>
      <c r="B640" s="282"/>
      <c r="C640" s="282"/>
      <c r="D640" s="282"/>
      <c r="E640" s="282"/>
      <c r="F640" s="282"/>
      <c r="G640" s="282"/>
      <c r="H640" s="282"/>
      <c r="I640" s="282"/>
      <c r="J640" s="282"/>
      <c r="K640" s="282"/>
    </row>
    <row r="641" spans="1:11" ht="15.75" x14ac:dyDescent="0.25">
      <c r="A641" s="274" t="s">
        <v>131</v>
      </c>
      <c r="B641" s="274"/>
      <c r="C641" s="274"/>
      <c r="D641" s="274"/>
      <c r="E641" s="274"/>
      <c r="F641" s="274"/>
      <c r="G641" s="274"/>
      <c r="H641" s="274"/>
      <c r="I641" s="274"/>
      <c r="J641" s="274"/>
      <c r="K641" s="274"/>
    </row>
    <row r="642" spans="1:11" ht="15.75" x14ac:dyDescent="0.25">
      <c r="A642" s="68"/>
      <c r="B642" s="289" t="s">
        <v>132</v>
      </c>
      <c r="C642" s="289"/>
      <c r="D642" s="289"/>
      <c r="E642" s="68"/>
      <c r="F642" s="68"/>
      <c r="G642" s="68"/>
      <c r="H642" s="68"/>
      <c r="I642" s="68"/>
      <c r="J642" s="68"/>
      <c r="K642" s="68"/>
    </row>
    <row r="643" spans="1:11" ht="31.5" x14ac:dyDescent="0.25">
      <c r="A643" s="287" t="s">
        <v>40</v>
      </c>
      <c r="B643" s="287" t="s">
        <v>133</v>
      </c>
      <c r="C643" s="287" t="s">
        <v>134</v>
      </c>
      <c r="D643" s="290" t="s">
        <v>135</v>
      </c>
      <c r="E643" s="287" t="s">
        <v>136</v>
      </c>
      <c r="F643" s="54" t="s">
        <v>137</v>
      </c>
      <c r="G643" s="287" t="s">
        <v>138</v>
      </c>
      <c r="H643" s="287"/>
      <c r="I643" s="287" t="s">
        <v>139</v>
      </c>
      <c r="J643" s="287"/>
      <c r="K643" s="287"/>
    </row>
    <row r="644" spans="1:11" ht="47.25" x14ac:dyDescent="0.25">
      <c r="A644" s="287"/>
      <c r="B644" s="287"/>
      <c r="C644" s="287"/>
      <c r="D644" s="291"/>
      <c r="E644" s="287"/>
      <c r="F644" s="54" t="s">
        <v>140</v>
      </c>
      <c r="G644" s="54" t="s">
        <v>141</v>
      </c>
      <c r="H644" s="54" t="s">
        <v>142</v>
      </c>
      <c r="I644" s="54" t="s">
        <v>143</v>
      </c>
      <c r="J644" s="54" t="s">
        <v>144</v>
      </c>
      <c r="K644" s="54" t="s">
        <v>145</v>
      </c>
    </row>
    <row r="645" spans="1:11" ht="15.75" x14ac:dyDescent="0.25">
      <c r="A645" s="69" t="s">
        <v>50</v>
      </c>
      <c r="B645" s="85">
        <v>0</v>
      </c>
      <c r="C645" s="85">
        <v>0</v>
      </c>
      <c r="D645" s="85">
        <v>0</v>
      </c>
      <c r="E645" s="85">
        <v>0</v>
      </c>
      <c r="F645" s="85">
        <v>0</v>
      </c>
      <c r="G645" s="85">
        <v>0</v>
      </c>
      <c r="H645" s="85">
        <v>0</v>
      </c>
      <c r="I645" s="85">
        <v>0</v>
      </c>
      <c r="J645" s="85">
        <v>0</v>
      </c>
      <c r="K645" s="85">
        <v>0</v>
      </c>
    </row>
    <row r="646" spans="1:11" ht="15.75" x14ac:dyDescent="0.25">
      <c r="A646" s="69" t="s">
        <v>52</v>
      </c>
      <c r="B646" s="85"/>
      <c r="C646" s="85"/>
      <c r="D646" s="85"/>
      <c r="E646" s="85"/>
      <c r="F646" s="85"/>
      <c r="G646" s="85"/>
      <c r="H646" s="85"/>
      <c r="I646" s="85"/>
      <c r="J646" s="85"/>
      <c r="K646" s="85"/>
    </row>
    <row r="647" spans="1:11" ht="15.75" x14ac:dyDescent="0.25">
      <c r="A647" s="69" t="s">
        <v>53</v>
      </c>
      <c r="B647" s="85"/>
      <c r="C647" s="85"/>
      <c r="D647" s="85"/>
      <c r="E647" s="85"/>
      <c r="F647" s="85"/>
      <c r="G647" s="85"/>
      <c r="H647" s="85"/>
      <c r="I647" s="85"/>
      <c r="J647" s="85"/>
      <c r="K647" s="85"/>
    </row>
    <row r="648" spans="1:11" ht="15.75" x14ac:dyDescent="0.25">
      <c r="A648" s="287" t="s">
        <v>55</v>
      </c>
      <c r="B648" s="287"/>
      <c r="C648" s="54" t="s">
        <v>146</v>
      </c>
      <c r="D648" s="54">
        <v>0</v>
      </c>
      <c r="E648" s="54">
        <v>0</v>
      </c>
      <c r="F648" s="54">
        <v>0</v>
      </c>
      <c r="G648" s="54">
        <v>0</v>
      </c>
      <c r="H648" s="54">
        <v>0</v>
      </c>
      <c r="I648" s="54">
        <v>0</v>
      </c>
      <c r="J648" s="54">
        <v>0</v>
      </c>
      <c r="K648" s="54">
        <v>0</v>
      </c>
    </row>
    <row r="649" spans="1:11" x14ac:dyDescent="0.25">
      <c r="A649" s="71"/>
      <c r="B649" s="71"/>
      <c r="C649" s="71"/>
      <c r="D649" s="71"/>
      <c r="E649" s="71"/>
      <c r="F649" s="71"/>
      <c r="G649" s="71"/>
      <c r="H649" s="71"/>
      <c r="I649" s="71"/>
      <c r="J649" s="71"/>
      <c r="K649" s="71"/>
    </row>
    <row r="650" spans="1:11" ht="15.75" x14ac:dyDescent="0.25">
      <c r="A650" s="68"/>
      <c r="B650" s="72" t="s">
        <v>147</v>
      </c>
      <c r="C650" s="72"/>
      <c r="D650" s="68"/>
      <c r="E650" s="68"/>
      <c r="F650" s="68"/>
      <c r="G650" s="73"/>
      <c r="H650" s="73"/>
      <c r="I650" s="73"/>
      <c r="J650" s="73"/>
      <c r="K650" s="73"/>
    </row>
    <row r="651" spans="1:11" ht="47.25" x14ac:dyDescent="0.25">
      <c r="A651" s="54" t="s">
        <v>40</v>
      </c>
      <c r="B651" s="54" t="s">
        <v>148</v>
      </c>
      <c r="C651" s="54" t="s">
        <v>134</v>
      </c>
      <c r="D651" s="54" t="s">
        <v>135</v>
      </c>
      <c r="E651" s="54" t="s">
        <v>136</v>
      </c>
      <c r="F651" s="54" t="s">
        <v>149</v>
      </c>
      <c r="G651" s="287" t="s">
        <v>150</v>
      </c>
      <c r="H651" s="287"/>
      <c r="I651" s="287"/>
      <c r="J651" s="287"/>
      <c r="K651" s="287"/>
    </row>
    <row r="652" spans="1:11" ht="15.75" x14ac:dyDescent="0.25">
      <c r="A652" s="69" t="s">
        <v>50</v>
      </c>
      <c r="B652" s="85">
        <v>0</v>
      </c>
      <c r="C652" s="85">
        <v>0</v>
      </c>
      <c r="D652" s="85">
        <v>0</v>
      </c>
      <c r="E652" s="85">
        <v>0</v>
      </c>
      <c r="F652" s="85">
        <v>0</v>
      </c>
      <c r="G652" s="85">
        <v>0</v>
      </c>
      <c r="H652" s="85"/>
      <c r="I652" s="85"/>
      <c r="J652" s="85"/>
      <c r="K652" s="85"/>
    </row>
    <row r="653" spans="1:11" ht="15.75" x14ac:dyDescent="0.25">
      <c r="A653" s="69" t="s">
        <v>52</v>
      </c>
      <c r="B653" s="85"/>
      <c r="C653" s="85"/>
      <c r="D653" s="85"/>
      <c r="E653" s="85"/>
      <c r="F653" s="85"/>
      <c r="G653" s="85"/>
      <c r="H653" s="85"/>
      <c r="I653" s="85"/>
      <c r="J653" s="85"/>
      <c r="K653" s="85"/>
    </row>
    <row r="654" spans="1:11" ht="15.75" x14ac:dyDescent="0.25">
      <c r="A654" s="69" t="s">
        <v>53</v>
      </c>
      <c r="B654" s="55"/>
      <c r="C654" s="55"/>
      <c r="D654" s="55"/>
      <c r="E654" s="55"/>
      <c r="F654" s="55"/>
      <c r="G654" s="286"/>
      <c r="H654" s="286"/>
      <c r="I654" s="286"/>
      <c r="J654" s="286"/>
      <c r="K654" s="286"/>
    </row>
    <row r="655" spans="1:11" ht="15.75" x14ac:dyDescent="0.25">
      <c r="A655" s="287" t="s">
        <v>55</v>
      </c>
      <c r="B655" s="287"/>
      <c r="C655" s="54" t="s">
        <v>146</v>
      </c>
      <c r="D655" s="54">
        <v>0</v>
      </c>
      <c r="E655" s="54">
        <v>0</v>
      </c>
      <c r="F655" s="54">
        <v>0</v>
      </c>
      <c r="G655" s="285" t="s">
        <v>146</v>
      </c>
      <c r="H655" s="285"/>
      <c r="I655" s="285"/>
      <c r="J655" s="285"/>
      <c r="K655" s="285"/>
    </row>
    <row r="656" spans="1:11" x14ac:dyDescent="0.25">
      <c r="A656" s="71"/>
      <c r="B656" s="71"/>
      <c r="C656" s="71"/>
      <c r="D656" s="71"/>
      <c r="E656" s="71"/>
      <c r="F656" s="71"/>
      <c r="G656" s="71"/>
      <c r="H656" s="71"/>
      <c r="I656" s="71"/>
      <c r="J656" s="71"/>
      <c r="K656" s="71"/>
    </row>
    <row r="657" spans="1:11" ht="15.75" x14ac:dyDescent="0.25">
      <c r="A657" s="68"/>
      <c r="B657" s="72" t="s">
        <v>151</v>
      </c>
      <c r="C657" s="72"/>
      <c r="D657" s="68"/>
      <c r="E657" s="68"/>
      <c r="F657" s="68"/>
      <c r="G657" s="73"/>
      <c r="H657" s="73"/>
      <c r="I657" s="73"/>
      <c r="J657" s="73"/>
      <c r="K657" s="73"/>
    </row>
    <row r="658" spans="1:11" s="77" customFormat="1" ht="31.5" x14ac:dyDescent="0.25">
      <c r="A658" s="54" t="s">
        <v>40</v>
      </c>
      <c r="B658" s="54" t="s">
        <v>152</v>
      </c>
      <c r="C658" s="54" t="s">
        <v>134</v>
      </c>
      <c r="D658" s="54" t="s">
        <v>153</v>
      </c>
      <c r="E658" s="54" t="s">
        <v>154</v>
      </c>
      <c r="F658" s="54" t="s">
        <v>155</v>
      </c>
      <c r="G658" s="287" t="s">
        <v>156</v>
      </c>
      <c r="H658" s="287"/>
      <c r="I658" s="287"/>
      <c r="J658" s="287"/>
      <c r="K658" s="287"/>
    </row>
    <row r="659" spans="1:11" ht="25.5" x14ac:dyDescent="0.25">
      <c r="A659" s="69">
        <v>1</v>
      </c>
      <c r="B659" s="74" t="s">
        <v>217</v>
      </c>
      <c r="C659" s="74">
        <v>207243390</v>
      </c>
      <c r="D659" s="74">
        <v>365</v>
      </c>
      <c r="E659" s="69">
        <v>20.100000000000001</v>
      </c>
      <c r="F659" s="66">
        <v>1250000</v>
      </c>
      <c r="G659" s="288" t="s">
        <v>218</v>
      </c>
      <c r="H659" s="288"/>
      <c r="I659" s="288"/>
      <c r="J659" s="288"/>
      <c r="K659" s="288"/>
    </row>
    <row r="660" spans="1:11" s="77" customFormat="1" ht="15.75" x14ac:dyDescent="0.25">
      <c r="A660" s="287" t="s">
        <v>55</v>
      </c>
      <c r="B660" s="287"/>
      <c r="C660" s="76"/>
      <c r="D660" s="54"/>
      <c r="E660" s="54"/>
      <c r="F660" s="67">
        <f>SUM(F659)</f>
        <v>1250000</v>
      </c>
      <c r="G660" s="287" t="s">
        <v>146</v>
      </c>
      <c r="H660" s="287"/>
      <c r="I660" s="287"/>
      <c r="J660" s="287"/>
      <c r="K660" s="287"/>
    </row>
    <row r="663" spans="1:11" ht="60.75" customHeight="1" x14ac:dyDescent="0.25">
      <c r="A663" s="281" t="s">
        <v>258</v>
      </c>
      <c r="B663" s="282"/>
      <c r="C663" s="282"/>
      <c r="D663" s="282"/>
      <c r="E663" s="282"/>
      <c r="F663" s="282"/>
      <c r="G663" s="282"/>
      <c r="H663" s="282"/>
      <c r="I663" s="282"/>
      <c r="J663" s="282"/>
      <c r="K663" s="282"/>
    </row>
    <row r="664" spans="1:11" ht="15.75" x14ac:dyDescent="0.25">
      <c r="A664" s="274" t="s">
        <v>131</v>
      </c>
      <c r="B664" s="274"/>
      <c r="C664" s="274"/>
      <c r="D664" s="274"/>
      <c r="E664" s="274"/>
      <c r="F664" s="274"/>
      <c r="G664" s="274"/>
      <c r="H664" s="274"/>
      <c r="I664" s="274"/>
      <c r="J664" s="274"/>
      <c r="K664" s="274"/>
    </row>
    <row r="665" spans="1:11" ht="15.75" x14ac:dyDescent="0.25">
      <c r="A665" s="68"/>
      <c r="B665" s="289" t="s">
        <v>132</v>
      </c>
      <c r="C665" s="289"/>
      <c r="D665" s="289"/>
      <c r="E665" s="68"/>
      <c r="F665" s="68"/>
      <c r="G665" s="68"/>
      <c r="H665" s="68"/>
      <c r="I665" s="68"/>
      <c r="J665" s="68"/>
      <c r="K665" s="68"/>
    </row>
    <row r="666" spans="1:11" ht="31.5" x14ac:dyDescent="0.25">
      <c r="A666" s="287" t="s">
        <v>40</v>
      </c>
      <c r="B666" s="287" t="s">
        <v>133</v>
      </c>
      <c r="C666" s="287" t="s">
        <v>134</v>
      </c>
      <c r="D666" s="290" t="s">
        <v>135</v>
      </c>
      <c r="E666" s="287" t="s">
        <v>136</v>
      </c>
      <c r="F666" s="54" t="s">
        <v>137</v>
      </c>
      <c r="G666" s="287" t="s">
        <v>138</v>
      </c>
      <c r="H666" s="287"/>
      <c r="I666" s="287" t="s">
        <v>139</v>
      </c>
      <c r="J666" s="287"/>
      <c r="K666" s="287"/>
    </row>
    <row r="667" spans="1:11" ht="47.25" x14ac:dyDescent="0.25">
      <c r="A667" s="287"/>
      <c r="B667" s="287"/>
      <c r="C667" s="287"/>
      <c r="D667" s="291"/>
      <c r="E667" s="287"/>
      <c r="F667" s="54" t="s">
        <v>140</v>
      </c>
      <c r="G667" s="54" t="s">
        <v>141</v>
      </c>
      <c r="H667" s="54" t="s">
        <v>142</v>
      </c>
      <c r="I667" s="54" t="s">
        <v>143</v>
      </c>
      <c r="J667" s="54" t="s">
        <v>144</v>
      </c>
      <c r="K667" s="54" t="s">
        <v>145</v>
      </c>
    </row>
    <row r="668" spans="1:11" ht="15.75" x14ac:dyDescent="0.25">
      <c r="A668" s="69" t="s">
        <v>50</v>
      </c>
      <c r="B668" s="55"/>
      <c r="C668" s="55"/>
      <c r="D668" s="55"/>
      <c r="E668" s="55"/>
      <c r="F668" s="55"/>
      <c r="G668" s="55"/>
      <c r="H668" s="55"/>
      <c r="I668" s="55"/>
      <c r="J668" s="55"/>
      <c r="K668" s="70"/>
    </row>
    <row r="669" spans="1:11" ht="15.75" x14ac:dyDescent="0.25">
      <c r="A669" s="69" t="s">
        <v>52</v>
      </c>
      <c r="B669" s="55"/>
      <c r="C669" s="55"/>
      <c r="D669" s="55"/>
      <c r="E669" s="55"/>
      <c r="F669" s="55"/>
      <c r="G669" s="55"/>
      <c r="H669" s="55"/>
      <c r="I669" s="55"/>
      <c r="J669" s="55"/>
      <c r="K669" s="70"/>
    </row>
    <row r="670" spans="1:11" ht="15.75" x14ac:dyDescent="0.25">
      <c r="A670" s="69" t="s">
        <v>53</v>
      </c>
      <c r="B670" s="55"/>
      <c r="C670" s="55"/>
      <c r="D670" s="55"/>
      <c r="E670" s="55"/>
      <c r="F670" s="55"/>
      <c r="G670" s="55"/>
      <c r="H670" s="55"/>
      <c r="I670" s="55"/>
      <c r="J670" s="55"/>
      <c r="K670" s="70"/>
    </row>
    <row r="671" spans="1:11" ht="15.75" x14ac:dyDescent="0.25">
      <c r="A671" s="287" t="s">
        <v>55</v>
      </c>
      <c r="B671" s="287"/>
      <c r="C671" s="54" t="s">
        <v>146</v>
      </c>
      <c r="D671" s="54">
        <v>0</v>
      </c>
      <c r="E671" s="54">
        <v>0</v>
      </c>
      <c r="F671" s="54">
        <v>0</v>
      </c>
      <c r="G671" s="54">
        <v>0</v>
      </c>
      <c r="H671" s="54">
        <v>0</v>
      </c>
      <c r="I671" s="54">
        <v>0</v>
      </c>
      <c r="J671" s="54">
        <v>0</v>
      </c>
      <c r="K671" s="54">
        <v>0</v>
      </c>
    </row>
    <row r="672" spans="1:11" x14ac:dyDescent="0.25">
      <c r="A672" s="71"/>
      <c r="B672" s="71"/>
      <c r="C672" s="71"/>
      <c r="D672" s="71"/>
      <c r="E672" s="71"/>
      <c r="F672" s="71"/>
      <c r="G672" s="71"/>
      <c r="H672" s="71"/>
      <c r="I672" s="71"/>
      <c r="J672" s="71"/>
      <c r="K672" s="71"/>
    </row>
    <row r="673" spans="1:11" ht="15.75" x14ac:dyDescent="0.25">
      <c r="A673" s="68"/>
      <c r="B673" s="72" t="s">
        <v>147</v>
      </c>
      <c r="C673" s="72"/>
      <c r="D673" s="68"/>
      <c r="E673" s="68"/>
      <c r="F673" s="68"/>
      <c r="G673" s="73"/>
      <c r="H673" s="73"/>
      <c r="I673" s="73"/>
      <c r="J673" s="73"/>
      <c r="K673" s="73"/>
    </row>
    <row r="674" spans="1:11" ht="47.25" x14ac:dyDescent="0.25">
      <c r="A674" s="54" t="s">
        <v>40</v>
      </c>
      <c r="B674" s="54" t="s">
        <v>148</v>
      </c>
      <c r="C674" s="54" t="s">
        <v>134</v>
      </c>
      <c r="D674" s="54" t="s">
        <v>135</v>
      </c>
      <c r="E674" s="54" t="s">
        <v>136</v>
      </c>
      <c r="F674" s="54" t="s">
        <v>149</v>
      </c>
      <c r="G674" s="287" t="s">
        <v>150</v>
      </c>
      <c r="H674" s="287"/>
      <c r="I674" s="287"/>
      <c r="J674" s="287"/>
      <c r="K674" s="287"/>
    </row>
    <row r="675" spans="1:11" ht="15.75" x14ac:dyDescent="0.25">
      <c r="A675" s="69" t="s">
        <v>50</v>
      </c>
      <c r="B675" s="55"/>
      <c r="C675" s="55"/>
      <c r="D675" s="55"/>
      <c r="E675" s="55"/>
      <c r="F675" s="55"/>
      <c r="G675" s="286"/>
      <c r="H675" s="286"/>
      <c r="I675" s="286"/>
      <c r="J675" s="286"/>
      <c r="K675" s="286"/>
    </row>
    <row r="676" spans="1:11" ht="15.75" x14ac:dyDescent="0.25">
      <c r="A676" s="69" t="s">
        <v>52</v>
      </c>
      <c r="B676" s="55"/>
      <c r="C676" s="55"/>
      <c r="D676" s="55"/>
      <c r="E676" s="55"/>
      <c r="F676" s="55"/>
      <c r="G676" s="286"/>
      <c r="H676" s="286"/>
      <c r="I676" s="286"/>
      <c r="J676" s="286"/>
      <c r="K676" s="286"/>
    </row>
    <row r="677" spans="1:11" ht="15.75" x14ac:dyDescent="0.25">
      <c r="A677" s="69" t="s">
        <v>53</v>
      </c>
      <c r="B677" s="55"/>
      <c r="C677" s="55"/>
      <c r="D677" s="55"/>
      <c r="E677" s="55"/>
      <c r="F677" s="55"/>
      <c r="G677" s="286"/>
      <c r="H677" s="286"/>
      <c r="I677" s="286"/>
      <c r="J677" s="286"/>
      <c r="K677" s="286"/>
    </row>
    <row r="678" spans="1:11" ht="15.75" x14ac:dyDescent="0.25">
      <c r="A678" s="287" t="s">
        <v>55</v>
      </c>
      <c r="B678" s="287"/>
      <c r="C678" s="54" t="s">
        <v>146</v>
      </c>
      <c r="D678" s="54">
        <v>0</v>
      </c>
      <c r="E678" s="54">
        <v>0</v>
      </c>
      <c r="F678" s="54">
        <v>0</v>
      </c>
      <c r="G678" s="285" t="s">
        <v>146</v>
      </c>
      <c r="H678" s="285"/>
      <c r="I678" s="285"/>
      <c r="J678" s="285"/>
      <c r="K678" s="285"/>
    </row>
    <row r="679" spans="1:11" x14ac:dyDescent="0.25">
      <c r="A679" s="71"/>
      <c r="B679" s="71"/>
      <c r="C679" s="71"/>
      <c r="D679" s="71"/>
      <c r="E679" s="71"/>
      <c r="F679" s="71"/>
      <c r="G679" s="71"/>
      <c r="H679" s="71"/>
      <c r="I679" s="71"/>
      <c r="J679" s="71"/>
      <c r="K679" s="71"/>
    </row>
    <row r="680" spans="1:11" ht="15.75" x14ac:dyDescent="0.25">
      <c r="A680" s="68"/>
      <c r="B680" s="72" t="s">
        <v>151</v>
      </c>
      <c r="C680" s="72"/>
      <c r="D680" s="68"/>
      <c r="E680" s="68"/>
      <c r="F680" s="68"/>
      <c r="G680" s="73"/>
      <c r="H680" s="73"/>
      <c r="I680" s="73"/>
      <c r="J680" s="73"/>
      <c r="K680" s="73"/>
    </row>
    <row r="681" spans="1:11" ht="31.5" x14ac:dyDescent="0.25">
      <c r="A681" s="54" t="s">
        <v>40</v>
      </c>
      <c r="B681" s="54" t="s">
        <v>152</v>
      </c>
      <c r="C681" s="54" t="s">
        <v>134</v>
      </c>
      <c r="D681" s="54" t="s">
        <v>153</v>
      </c>
      <c r="E681" s="54" t="s">
        <v>154</v>
      </c>
      <c r="F681" s="54" t="s">
        <v>155</v>
      </c>
      <c r="G681" s="287" t="s">
        <v>156</v>
      </c>
      <c r="H681" s="287"/>
      <c r="I681" s="287"/>
      <c r="J681" s="287"/>
      <c r="K681" s="287"/>
    </row>
    <row r="682" spans="1:11" ht="15.75" x14ac:dyDescent="0.25">
      <c r="A682" s="69"/>
      <c r="B682" s="74"/>
      <c r="C682" s="74"/>
      <c r="D682" s="74"/>
      <c r="E682" s="74"/>
      <c r="F682" s="75"/>
      <c r="G682" s="288"/>
      <c r="H682" s="288"/>
      <c r="I682" s="288"/>
      <c r="J682" s="288"/>
      <c r="K682" s="288"/>
    </row>
    <row r="683" spans="1:11" ht="15.75" x14ac:dyDescent="0.25">
      <c r="A683" s="69"/>
      <c r="B683" s="74"/>
      <c r="C683" s="74"/>
      <c r="D683" s="74"/>
      <c r="E683" s="74"/>
      <c r="F683" s="75"/>
      <c r="G683" s="288"/>
      <c r="H683" s="288"/>
      <c r="I683" s="288"/>
      <c r="J683" s="288"/>
      <c r="K683" s="288"/>
    </row>
    <row r="684" spans="1:11" ht="15.75" x14ac:dyDescent="0.25">
      <c r="A684" s="285" t="s">
        <v>55</v>
      </c>
      <c r="B684" s="285"/>
      <c r="C684" s="55"/>
      <c r="D684" s="69"/>
      <c r="E684" s="69"/>
      <c r="F684" s="75"/>
      <c r="G684" s="285" t="s">
        <v>146</v>
      </c>
      <c r="H684" s="285"/>
      <c r="I684" s="285"/>
      <c r="J684" s="285"/>
      <c r="K684" s="285"/>
    </row>
    <row r="687" spans="1:11" ht="60.75" customHeight="1" x14ac:dyDescent="0.25">
      <c r="A687" s="281" t="s">
        <v>259</v>
      </c>
      <c r="B687" s="282"/>
      <c r="C687" s="282"/>
      <c r="D687" s="282"/>
      <c r="E687" s="282"/>
      <c r="F687" s="282"/>
      <c r="G687" s="282"/>
      <c r="H687" s="282"/>
      <c r="I687" s="282"/>
      <c r="J687" s="282"/>
      <c r="K687" s="282"/>
    </row>
    <row r="688" spans="1:11" ht="15.75" x14ac:dyDescent="0.25">
      <c r="A688" s="274" t="s">
        <v>131</v>
      </c>
      <c r="B688" s="274"/>
      <c r="C688" s="274"/>
      <c r="D688" s="274"/>
      <c r="E688" s="274"/>
      <c r="F688" s="274"/>
      <c r="G688" s="274"/>
      <c r="H688" s="274"/>
      <c r="I688" s="274"/>
      <c r="J688" s="274"/>
      <c r="K688" s="274"/>
    </row>
    <row r="689" spans="1:11" ht="15.75" x14ac:dyDescent="0.25">
      <c r="A689" s="68"/>
      <c r="B689" s="289" t="s">
        <v>132</v>
      </c>
      <c r="C689" s="289"/>
      <c r="D689" s="289"/>
      <c r="E689" s="68"/>
      <c r="F689" s="68"/>
      <c r="G689" s="68"/>
      <c r="H689" s="68"/>
      <c r="I689" s="68"/>
      <c r="J689" s="68"/>
      <c r="K689" s="68"/>
    </row>
    <row r="690" spans="1:11" ht="31.5" x14ac:dyDescent="0.25">
      <c r="A690" s="287" t="s">
        <v>40</v>
      </c>
      <c r="B690" s="287" t="s">
        <v>133</v>
      </c>
      <c r="C690" s="287" t="s">
        <v>134</v>
      </c>
      <c r="D690" s="290" t="s">
        <v>135</v>
      </c>
      <c r="E690" s="287" t="s">
        <v>136</v>
      </c>
      <c r="F690" s="54" t="s">
        <v>137</v>
      </c>
      <c r="G690" s="287" t="s">
        <v>138</v>
      </c>
      <c r="H690" s="287"/>
      <c r="I690" s="287" t="s">
        <v>139</v>
      </c>
      <c r="J690" s="287"/>
      <c r="K690" s="287"/>
    </row>
    <row r="691" spans="1:11" ht="47.25" x14ac:dyDescent="0.25">
      <c r="A691" s="287"/>
      <c r="B691" s="287"/>
      <c r="C691" s="287"/>
      <c r="D691" s="291"/>
      <c r="E691" s="287"/>
      <c r="F691" s="54" t="s">
        <v>140</v>
      </c>
      <c r="G691" s="54" t="s">
        <v>141</v>
      </c>
      <c r="H691" s="54" t="s">
        <v>142</v>
      </c>
      <c r="I691" s="54" t="s">
        <v>143</v>
      </c>
      <c r="J691" s="54" t="s">
        <v>144</v>
      </c>
      <c r="K691" s="54" t="s">
        <v>145</v>
      </c>
    </row>
    <row r="692" spans="1:11" ht="15.75" x14ac:dyDescent="0.25">
      <c r="A692" s="69" t="s">
        <v>50</v>
      </c>
      <c r="B692" s="55"/>
      <c r="C692" s="55"/>
      <c r="D692" s="55"/>
      <c r="E692" s="55"/>
      <c r="F692" s="55"/>
      <c r="G692" s="55"/>
      <c r="H692" s="55"/>
      <c r="I692" s="55"/>
      <c r="J692" s="55"/>
      <c r="K692" s="70"/>
    </row>
    <row r="693" spans="1:11" ht="15.75" x14ac:dyDescent="0.25">
      <c r="A693" s="69" t="s">
        <v>52</v>
      </c>
      <c r="B693" s="55"/>
      <c r="C693" s="55"/>
      <c r="D693" s="55"/>
      <c r="E693" s="55"/>
      <c r="F693" s="55"/>
      <c r="G693" s="55"/>
      <c r="H693" s="55"/>
      <c r="I693" s="55"/>
      <c r="J693" s="55"/>
      <c r="K693" s="70"/>
    </row>
    <row r="694" spans="1:11" ht="15.75" x14ac:dyDescent="0.25">
      <c r="A694" s="69" t="s">
        <v>53</v>
      </c>
      <c r="B694" s="55"/>
      <c r="C694" s="55"/>
      <c r="D694" s="55"/>
      <c r="E694" s="55"/>
      <c r="F694" s="55"/>
      <c r="G694" s="55"/>
      <c r="H694" s="55"/>
      <c r="I694" s="55"/>
      <c r="J694" s="55"/>
      <c r="K694" s="70"/>
    </row>
    <row r="695" spans="1:11" ht="15.75" x14ac:dyDescent="0.25">
      <c r="A695" s="287" t="s">
        <v>55</v>
      </c>
      <c r="B695" s="287"/>
      <c r="C695" s="54" t="s">
        <v>146</v>
      </c>
      <c r="D695" s="54">
        <v>0</v>
      </c>
      <c r="E695" s="54">
        <v>0</v>
      </c>
      <c r="F695" s="54">
        <v>0</v>
      </c>
      <c r="G695" s="54">
        <v>0</v>
      </c>
      <c r="H695" s="54">
        <v>0</v>
      </c>
      <c r="I695" s="54">
        <v>0</v>
      </c>
      <c r="J695" s="54">
        <v>0</v>
      </c>
      <c r="K695" s="54">
        <v>0</v>
      </c>
    </row>
    <row r="696" spans="1:11" x14ac:dyDescent="0.25">
      <c r="A696" s="71"/>
      <c r="B696" s="71"/>
      <c r="C696" s="71"/>
      <c r="D696" s="71"/>
      <c r="E696" s="71"/>
      <c r="F696" s="71"/>
      <c r="G696" s="71"/>
      <c r="H696" s="71"/>
      <c r="I696" s="71"/>
      <c r="J696" s="71"/>
      <c r="K696" s="71"/>
    </row>
    <row r="697" spans="1:11" ht="15.75" x14ac:dyDescent="0.25">
      <c r="A697" s="68"/>
      <c r="B697" s="72" t="s">
        <v>147</v>
      </c>
      <c r="C697" s="72"/>
      <c r="D697" s="68"/>
      <c r="E697" s="68"/>
      <c r="F697" s="68"/>
      <c r="G697" s="73"/>
      <c r="H697" s="73"/>
      <c r="I697" s="73"/>
      <c r="J697" s="73"/>
      <c r="K697" s="73"/>
    </row>
    <row r="698" spans="1:11" ht="47.25" x14ac:dyDescent="0.25">
      <c r="A698" s="54" t="s">
        <v>40</v>
      </c>
      <c r="B698" s="54" t="s">
        <v>148</v>
      </c>
      <c r="C698" s="54" t="s">
        <v>134</v>
      </c>
      <c r="D698" s="54" t="s">
        <v>135</v>
      </c>
      <c r="E698" s="54" t="s">
        <v>136</v>
      </c>
      <c r="F698" s="54" t="s">
        <v>149</v>
      </c>
      <c r="G698" s="287" t="s">
        <v>150</v>
      </c>
      <c r="H698" s="287"/>
      <c r="I698" s="287"/>
      <c r="J698" s="287"/>
      <c r="K698" s="287"/>
    </row>
    <row r="699" spans="1:11" ht="15.75" x14ac:dyDescent="0.25">
      <c r="A699" s="69" t="s">
        <v>50</v>
      </c>
      <c r="B699" s="55"/>
      <c r="C699" s="55"/>
      <c r="D699" s="55"/>
      <c r="E699" s="55"/>
      <c r="F699" s="55"/>
      <c r="G699" s="286"/>
      <c r="H699" s="286"/>
      <c r="I699" s="286"/>
      <c r="J699" s="286"/>
      <c r="K699" s="286"/>
    </row>
    <row r="700" spans="1:11" ht="15.75" x14ac:dyDescent="0.25">
      <c r="A700" s="69" t="s">
        <v>52</v>
      </c>
      <c r="B700" s="55"/>
      <c r="C700" s="55"/>
      <c r="D700" s="55"/>
      <c r="E700" s="55"/>
      <c r="F700" s="55"/>
      <c r="G700" s="286"/>
      <c r="H700" s="286"/>
      <c r="I700" s="286"/>
      <c r="J700" s="286"/>
      <c r="K700" s="286"/>
    </row>
    <row r="701" spans="1:11" ht="15.75" x14ac:dyDescent="0.25">
      <c r="A701" s="69" t="s">
        <v>53</v>
      </c>
      <c r="B701" s="55"/>
      <c r="C701" s="55"/>
      <c r="D701" s="55"/>
      <c r="E701" s="55"/>
      <c r="F701" s="55"/>
      <c r="G701" s="286"/>
      <c r="H701" s="286"/>
      <c r="I701" s="286"/>
      <c r="J701" s="286"/>
      <c r="K701" s="286"/>
    </row>
    <row r="702" spans="1:11" ht="15.75" x14ac:dyDescent="0.25">
      <c r="A702" s="287" t="s">
        <v>55</v>
      </c>
      <c r="B702" s="287"/>
      <c r="C702" s="54" t="s">
        <v>146</v>
      </c>
      <c r="D702" s="54">
        <v>0</v>
      </c>
      <c r="E702" s="54">
        <v>0</v>
      </c>
      <c r="F702" s="54">
        <v>0</v>
      </c>
      <c r="G702" s="285" t="s">
        <v>146</v>
      </c>
      <c r="H702" s="285"/>
      <c r="I702" s="285"/>
      <c r="J702" s="285"/>
      <c r="K702" s="285"/>
    </row>
    <row r="703" spans="1:11" x14ac:dyDescent="0.25">
      <c r="A703" s="71"/>
      <c r="B703" s="71"/>
      <c r="C703" s="71"/>
      <c r="D703" s="71"/>
      <c r="E703" s="71"/>
      <c r="F703" s="71"/>
      <c r="G703" s="71"/>
      <c r="H703" s="71"/>
      <c r="I703" s="71"/>
      <c r="J703" s="71"/>
      <c r="K703" s="71"/>
    </row>
    <row r="704" spans="1:11" ht="15.75" x14ac:dyDescent="0.25">
      <c r="A704" s="68"/>
      <c r="B704" s="72" t="s">
        <v>151</v>
      </c>
      <c r="C704" s="72"/>
      <c r="D704" s="68"/>
      <c r="E704" s="68"/>
      <c r="F704" s="68"/>
      <c r="G704" s="73"/>
      <c r="H704" s="73"/>
      <c r="I704" s="73"/>
      <c r="J704" s="73"/>
      <c r="K704" s="73"/>
    </row>
    <row r="705" spans="1:11" ht="31.5" x14ac:dyDescent="0.25">
      <c r="A705" s="69" t="s">
        <v>40</v>
      </c>
      <c r="B705" s="69" t="s">
        <v>152</v>
      </c>
      <c r="C705" s="69" t="s">
        <v>134</v>
      </c>
      <c r="D705" s="69" t="s">
        <v>153</v>
      </c>
      <c r="E705" s="69" t="s">
        <v>154</v>
      </c>
      <c r="F705" s="69" t="s">
        <v>155</v>
      </c>
      <c r="G705" s="285" t="s">
        <v>156</v>
      </c>
      <c r="H705" s="285"/>
      <c r="I705" s="285"/>
      <c r="J705" s="285"/>
      <c r="K705" s="285"/>
    </row>
    <row r="706" spans="1:11" ht="15.75" x14ac:dyDescent="0.25">
      <c r="A706" s="69"/>
      <c r="B706" s="74"/>
      <c r="C706" s="74"/>
      <c r="D706" s="74"/>
      <c r="E706" s="74"/>
      <c r="F706" s="75"/>
      <c r="G706" s="288"/>
      <c r="H706" s="288"/>
      <c r="I706" s="288"/>
      <c r="J706" s="288"/>
      <c r="K706" s="288"/>
    </row>
    <row r="707" spans="1:11" ht="15.75" x14ac:dyDescent="0.25">
      <c r="A707" s="69"/>
      <c r="B707" s="74"/>
      <c r="C707" s="74"/>
      <c r="D707" s="74"/>
      <c r="E707" s="74"/>
      <c r="F707" s="75"/>
      <c r="G707" s="288"/>
      <c r="H707" s="288"/>
      <c r="I707" s="288"/>
      <c r="J707" s="288"/>
      <c r="K707" s="288"/>
    </row>
    <row r="708" spans="1:11" ht="15.75" x14ac:dyDescent="0.25">
      <c r="A708" s="285" t="s">
        <v>55</v>
      </c>
      <c r="B708" s="285"/>
      <c r="C708" s="54" t="s">
        <v>146</v>
      </c>
      <c r="D708" s="54">
        <v>0</v>
      </c>
      <c r="E708" s="54">
        <v>0</v>
      </c>
      <c r="F708" s="54">
        <v>0</v>
      </c>
      <c r="G708" s="285" t="s">
        <v>146</v>
      </c>
      <c r="H708" s="285"/>
      <c r="I708" s="285"/>
      <c r="J708" s="285"/>
      <c r="K708" s="285"/>
    </row>
    <row r="711" spans="1:11" ht="60.75" customHeight="1" x14ac:dyDescent="0.25">
      <c r="A711" s="281" t="s">
        <v>260</v>
      </c>
      <c r="B711" s="282"/>
      <c r="C711" s="282"/>
      <c r="D711" s="282"/>
      <c r="E711" s="282"/>
      <c r="F711" s="282"/>
      <c r="G711" s="282"/>
      <c r="H711" s="282"/>
      <c r="I711" s="282"/>
      <c r="J711" s="282"/>
      <c r="K711" s="282"/>
    </row>
    <row r="712" spans="1:11" ht="15.75" x14ac:dyDescent="0.25">
      <c r="A712" s="274" t="s">
        <v>131</v>
      </c>
      <c r="B712" s="274"/>
      <c r="C712" s="274"/>
      <c r="D712" s="274"/>
      <c r="E712" s="274"/>
      <c r="F712" s="274"/>
      <c r="G712" s="274"/>
      <c r="H712" s="274"/>
      <c r="I712" s="274"/>
      <c r="J712" s="274"/>
      <c r="K712" s="274"/>
    </row>
    <row r="713" spans="1:11" ht="15.75" x14ac:dyDescent="0.25">
      <c r="A713" s="68"/>
      <c r="B713" s="289" t="s">
        <v>132</v>
      </c>
      <c r="C713" s="289"/>
      <c r="D713" s="289"/>
      <c r="E713" s="68"/>
      <c r="F713" s="68"/>
      <c r="G713" s="68"/>
      <c r="H713" s="68"/>
      <c r="I713" s="68"/>
      <c r="J713" s="68"/>
      <c r="K713" s="68"/>
    </row>
    <row r="714" spans="1:11" ht="31.5" x14ac:dyDescent="0.25">
      <c r="A714" s="287" t="s">
        <v>40</v>
      </c>
      <c r="B714" s="287" t="s">
        <v>133</v>
      </c>
      <c r="C714" s="287" t="s">
        <v>134</v>
      </c>
      <c r="D714" s="290" t="s">
        <v>135</v>
      </c>
      <c r="E714" s="287" t="s">
        <v>136</v>
      </c>
      <c r="F714" s="54" t="s">
        <v>137</v>
      </c>
      <c r="G714" s="287" t="s">
        <v>138</v>
      </c>
      <c r="H714" s="287"/>
      <c r="I714" s="287" t="s">
        <v>139</v>
      </c>
      <c r="J714" s="287"/>
      <c r="K714" s="287"/>
    </row>
    <row r="715" spans="1:11" ht="47.25" x14ac:dyDescent="0.25">
      <c r="A715" s="287"/>
      <c r="B715" s="287"/>
      <c r="C715" s="287"/>
      <c r="D715" s="291"/>
      <c r="E715" s="287"/>
      <c r="F715" s="54" t="s">
        <v>140</v>
      </c>
      <c r="G715" s="54" t="s">
        <v>141</v>
      </c>
      <c r="H715" s="54" t="s">
        <v>142</v>
      </c>
      <c r="I715" s="54" t="s">
        <v>143</v>
      </c>
      <c r="J715" s="54" t="s">
        <v>144</v>
      </c>
      <c r="K715" s="54" t="s">
        <v>145</v>
      </c>
    </row>
    <row r="716" spans="1:11" ht="15.75" x14ac:dyDescent="0.25">
      <c r="A716" s="69" t="s">
        <v>50</v>
      </c>
      <c r="B716" s="55"/>
      <c r="C716" s="55"/>
      <c r="D716" s="55"/>
      <c r="E716" s="55"/>
      <c r="F716" s="55"/>
      <c r="G716" s="55"/>
      <c r="H716" s="55"/>
      <c r="I716" s="55"/>
      <c r="J716" s="55"/>
      <c r="K716" s="70"/>
    </row>
    <row r="717" spans="1:11" ht="15.75" x14ac:dyDescent="0.25">
      <c r="A717" s="69" t="s">
        <v>52</v>
      </c>
      <c r="B717" s="55"/>
      <c r="C717" s="55"/>
      <c r="D717" s="55"/>
      <c r="E717" s="55"/>
      <c r="F717" s="55"/>
      <c r="G717" s="55"/>
      <c r="H717" s="55"/>
      <c r="I717" s="55"/>
      <c r="J717" s="55"/>
      <c r="K717" s="70"/>
    </row>
    <row r="718" spans="1:11" ht="15.75" x14ac:dyDescent="0.25">
      <c r="A718" s="69" t="s">
        <v>53</v>
      </c>
      <c r="B718" s="55"/>
      <c r="C718" s="55"/>
      <c r="D718" s="55"/>
      <c r="E718" s="55"/>
      <c r="F718" s="55"/>
      <c r="G718" s="55"/>
      <c r="H718" s="55"/>
      <c r="I718" s="55"/>
      <c r="J718" s="55"/>
      <c r="K718" s="70"/>
    </row>
    <row r="719" spans="1:11" ht="15.75" x14ac:dyDescent="0.25">
      <c r="A719" s="287" t="s">
        <v>55</v>
      </c>
      <c r="B719" s="287"/>
      <c r="C719" s="54" t="s">
        <v>146</v>
      </c>
      <c r="D719" s="54">
        <v>0</v>
      </c>
      <c r="E719" s="54">
        <v>0</v>
      </c>
      <c r="F719" s="54">
        <v>0</v>
      </c>
      <c r="G719" s="54">
        <v>0</v>
      </c>
      <c r="H719" s="54">
        <v>0</v>
      </c>
      <c r="I719" s="54">
        <v>0</v>
      </c>
      <c r="J719" s="54">
        <v>0</v>
      </c>
      <c r="K719" s="54">
        <v>0</v>
      </c>
    </row>
    <row r="720" spans="1:11" x14ac:dyDescent="0.25">
      <c r="A720" s="71"/>
      <c r="B720" s="71"/>
      <c r="C720" s="71"/>
      <c r="D720" s="71"/>
      <c r="E720" s="71"/>
      <c r="F720" s="71"/>
      <c r="G720" s="71"/>
      <c r="H720" s="71"/>
      <c r="I720" s="71"/>
      <c r="J720" s="71"/>
      <c r="K720" s="71"/>
    </row>
    <row r="721" spans="1:11" ht="15.75" x14ac:dyDescent="0.25">
      <c r="A721" s="68"/>
      <c r="B721" s="72" t="s">
        <v>147</v>
      </c>
      <c r="C721" s="72"/>
      <c r="D721" s="68"/>
      <c r="E721" s="68"/>
      <c r="F721" s="68"/>
      <c r="G721" s="73"/>
      <c r="H721" s="73"/>
      <c r="I721" s="73"/>
      <c r="J721" s="73"/>
      <c r="K721" s="73"/>
    </row>
    <row r="722" spans="1:11" ht="47.25" x14ac:dyDescent="0.25">
      <c r="A722" s="54" t="s">
        <v>40</v>
      </c>
      <c r="B722" s="54" t="s">
        <v>148</v>
      </c>
      <c r="C722" s="54" t="s">
        <v>134</v>
      </c>
      <c r="D722" s="54" t="s">
        <v>135</v>
      </c>
      <c r="E722" s="54" t="s">
        <v>136</v>
      </c>
      <c r="F722" s="54" t="s">
        <v>149</v>
      </c>
      <c r="G722" s="287" t="s">
        <v>150</v>
      </c>
      <c r="H722" s="287"/>
      <c r="I722" s="287"/>
      <c r="J722" s="287"/>
      <c r="K722" s="287"/>
    </row>
    <row r="723" spans="1:11" ht="15.75" x14ac:dyDescent="0.25">
      <c r="A723" s="69" t="s">
        <v>50</v>
      </c>
      <c r="B723" s="55"/>
      <c r="C723" s="55"/>
      <c r="D723" s="55"/>
      <c r="E723" s="55"/>
      <c r="F723" s="55"/>
      <c r="G723" s="286"/>
      <c r="H723" s="286"/>
      <c r="I723" s="286"/>
      <c r="J723" s="286"/>
      <c r="K723" s="286"/>
    </row>
    <row r="724" spans="1:11" ht="15.75" x14ac:dyDescent="0.25">
      <c r="A724" s="69" t="s">
        <v>52</v>
      </c>
      <c r="B724" s="55"/>
      <c r="C724" s="55"/>
      <c r="D724" s="55"/>
      <c r="E724" s="55"/>
      <c r="F724" s="55"/>
      <c r="G724" s="286"/>
      <c r="H724" s="286"/>
      <c r="I724" s="286"/>
      <c r="J724" s="286"/>
      <c r="K724" s="286"/>
    </row>
    <row r="725" spans="1:11" ht="15.75" x14ac:dyDescent="0.25">
      <c r="A725" s="69" t="s">
        <v>53</v>
      </c>
      <c r="B725" s="55"/>
      <c r="C725" s="55"/>
      <c r="D725" s="55"/>
      <c r="E725" s="55"/>
      <c r="F725" s="55"/>
      <c r="G725" s="286"/>
      <c r="H725" s="286"/>
      <c r="I725" s="286"/>
      <c r="J725" s="286"/>
      <c r="K725" s="286"/>
    </row>
    <row r="726" spans="1:11" ht="15.75" x14ac:dyDescent="0.25">
      <c r="A726" s="287" t="s">
        <v>55</v>
      </c>
      <c r="B726" s="287"/>
      <c r="C726" s="54" t="s">
        <v>146</v>
      </c>
      <c r="D726" s="54">
        <v>0</v>
      </c>
      <c r="E726" s="54">
        <v>0</v>
      </c>
      <c r="F726" s="54">
        <v>0</v>
      </c>
      <c r="G726" s="285" t="s">
        <v>146</v>
      </c>
      <c r="H726" s="285"/>
      <c r="I726" s="285"/>
      <c r="J726" s="285"/>
      <c r="K726" s="285"/>
    </row>
    <row r="727" spans="1:11" x14ac:dyDescent="0.25">
      <c r="A727" s="71"/>
      <c r="B727" s="71"/>
      <c r="C727" s="71"/>
      <c r="D727" s="71"/>
      <c r="E727" s="71"/>
      <c r="F727" s="71"/>
      <c r="G727" s="71"/>
      <c r="H727" s="71"/>
      <c r="I727" s="71"/>
      <c r="J727" s="71"/>
      <c r="K727" s="71"/>
    </row>
    <row r="728" spans="1:11" ht="15.75" x14ac:dyDescent="0.25">
      <c r="A728" s="68"/>
      <c r="B728" s="72" t="s">
        <v>151</v>
      </c>
      <c r="C728" s="72"/>
      <c r="D728" s="68"/>
      <c r="E728" s="68"/>
      <c r="F728" s="68"/>
      <c r="G728" s="73"/>
      <c r="H728" s="73"/>
      <c r="I728" s="73"/>
      <c r="J728" s="73"/>
      <c r="K728" s="73"/>
    </row>
    <row r="729" spans="1:11" ht="31.5" x14ac:dyDescent="0.25">
      <c r="A729" s="69" t="s">
        <v>40</v>
      </c>
      <c r="B729" s="69" t="s">
        <v>152</v>
      </c>
      <c r="C729" s="69" t="s">
        <v>134</v>
      </c>
      <c r="D729" s="69" t="s">
        <v>153</v>
      </c>
      <c r="E729" s="69" t="s">
        <v>154</v>
      </c>
      <c r="F729" s="69" t="s">
        <v>155</v>
      </c>
      <c r="G729" s="285" t="s">
        <v>156</v>
      </c>
      <c r="H729" s="285"/>
      <c r="I729" s="285"/>
      <c r="J729" s="285"/>
      <c r="K729" s="285"/>
    </row>
    <row r="730" spans="1:11" ht="15.75" x14ac:dyDescent="0.25">
      <c r="A730" s="69">
        <v>1</v>
      </c>
      <c r="B730" s="74" t="s">
        <v>190</v>
      </c>
      <c r="C730" s="74">
        <v>200547792</v>
      </c>
      <c r="D730" s="74">
        <v>365</v>
      </c>
      <c r="E730" s="74">
        <v>16.600000000000001</v>
      </c>
      <c r="F730" s="66">
        <v>500000</v>
      </c>
      <c r="G730" s="292" t="s">
        <v>219</v>
      </c>
      <c r="H730" s="293"/>
      <c r="I730" s="293"/>
      <c r="J730" s="293"/>
      <c r="K730" s="294"/>
    </row>
    <row r="731" spans="1:11" ht="15.75" x14ac:dyDescent="0.25">
      <c r="A731" s="285" t="s">
        <v>55</v>
      </c>
      <c r="B731" s="285"/>
      <c r="C731" s="55"/>
      <c r="D731" s="69"/>
      <c r="E731" s="69"/>
      <c r="F731" s="67">
        <f>F730</f>
        <v>500000</v>
      </c>
      <c r="G731" s="285" t="s">
        <v>146</v>
      </c>
      <c r="H731" s="285"/>
      <c r="I731" s="285"/>
      <c r="J731" s="285"/>
      <c r="K731" s="285"/>
    </row>
    <row r="734" spans="1:11" ht="60.75" customHeight="1" x14ac:dyDescent="0.25">
      <c r="A734" s="281" t="s">
        <v>261</v>
      </c>
      <c r="B734" s="282"/>
      <c r="C734" s="282"/>
      <c r="D734" s="282"/>
      <c r="E734" s="282"/>
      <c r="F734" s="282"/>
      <c r="G734" s="282"/>
      <c r="H734" s="282"/>
      <c r="I734" s="282"/>
      <c r="J734" s="282"/>
      <c r="K734" s="282"/>
    </row>
    <row r="735" spans="1:11" ht="15.75" x14ac:dyDescent="0.25">
      <c r="A735" s="274" t="s">
        <v>131</v>
      </c>
      <c r="B735" s="274"/>
      <c r="C735" s="274"/>
      <c r="D735" s="274"/>
      <c r="E735" s="274"/>
      <c r="F735" s="274"/>
      <c r="G735" s="274"/>
      <c r="H735" s="274"/>
      <c r="I735" s="274"/>
      <c r="J735" s="274"/>
      <c r="K735" s="274"/>
    </row>
    <row r="736" spans="1:11" ht="15.75" x14ac:dyDescent="0.25">
      <c r="A736" s="68"/>
      <c r="B736" s="289" t="s">
        <v>132</v>
      </c>
      <c r="C736" s="289"/>
      <c r="D736" s="289"/>
      <c r="E736" s="68"/>
      <c r="F736" s="68"/>
      <c r="G736" s="68"/>
      <c r="H736" s="68"/>
      <c r="I736" s="68"/>
      <c r="J736" s="68"/>
      <c r="K736" s="68"/>
    </row>
    <row r="737" spans="1:11" ht="31.5" x14ac:dyDescent="0.25">
      <c r="A737" s="287" t="s">
        <v>40</v>
      </c>
      <c r="B737" s="287" t="s">
        <v>133</v>
      </c>
      <c r="C737" s="287" t="s">
        <v>134</v>
      </c>
      <c r="D737" s="290" t="s">
        <v>135</v>
      </c>
      <c r="E737" s="287" t="s">
        <v>136</v>
      </c>
      <c r="F737" s="54" t="s">
        <v>137</v>
      </c>
      <c r="G737" s="287" t="s">
        <v>138</v>
      </c>
      <c r="H737" s="287"/>
      <c r="I737" s="287" t="s">
        <v>139</v>
      </c>
      <c r="J737" s="287"/>
      <c r="K737" s="287"/>
    </row>
    <row r="738" spans="1:11" ht="47.25" x14ac:dyDescent="0.25">
      <c r="A738" s="287"/>
      <c r="B738" s="287"/>
      <c r="C738" s="287"/>
      <c r="D738" s="291"/>
      <c r="E738" s="287"/>
      <c r="F738" s="54" t="s">
        <v>140</v>
      </c>
      <c r="G738" s="54" t="s">
        <v>141</v>
      </c>
      <c r="H738" s="54" t="s">
        <v>142</v>
      </c>
      <c r="I738" s="54" t="s">
        <v>143</v>
      </c>
      <c r="J738" s="54" t="s">
        <v>144</v>
      </c>
      <c r="K738" s="54" t="s">
        <v>145</v>
      </c>
    </row>
    <row r="739" spans="1:11" ht="15.75" x14ac:dyDescent="0.25">
      <c r="A739" s="69" t="s">
        <v>50</v>
      </c>
      <c r="B739" s="55"/>
      <c r="C739" s="55"/>
      <c r="D739" s="55"/>
      <c r="E739" s="55"/>
      <c r="F739" s="55"/>
      <c r="G739" s="55"/>
      <c r="H739" s="55"/>
      <c r="I739" s="55"/>
      <c r="J739" s="55"/>
      <c r="K739" s="70"/>
    </row>
    <row r="740" spans="1:11" ht="15.75" x14ac:dyDescent="0.25">
      <c r="A740" s="69" t="s">
        <v>52</v>
      </c>
      <c r="B740" s="55"/>
      <c r="C740" s="55"/>
      <c r="D740" s="55"/>
      <c r="E740" s="55"/>
      <c r="F740" s="55"/>
      <c r="G740" s="55"/>
      <c r="H740" s="55"/>
      <c r="I740" s="55"/>
      <c r="J740" s="55"/>
      <c r="K740" s="70"/>
    </row>
    <row r="741" spans="1:11" ht="15.75" x14ac:dyDescent="0.25">
      <c r="A741" s="69" t="s">
        <v>53</v>
      </c>
      <c r="B741" s="55"/>
      <c r="C741" s="55"/>
      <c r="D741" s="55"/>
      <c r="E741" s="55"/>
      <c r="F741" s="55"/>
      <c r="G741" s="55"/>
      <c r="H741" s="55"/>
      <c r="I741" s="55"/>
      <c r="J741" s="55"/>
      <c r="K741" s="70"/>
    </row>
    <row r="742" spans="1:11" ht="15.75" x14ac:dyDescent="0.25">
      <c r="A742" s="287" t="s">
        <v>55</v>
      </c>
      <c r="B742" s="287"/>
      <c r="C742" s="54" t="s">
        <v>146</v>
      </c>
      <c r="D742" s="54">
        <v>0</v>
      </c>
      <c r="E742" s="54">
        <v>0</v>
      </c>
      <c r="F742" s="54">
        <v>0</v>
      </c>
      <c r="G742" s="54">
        <v>0</v>
      </c>
      <c r="H742" s="54">
        <v>0</v>
      </c>
      <c r="I742" s="54">
        <v>0</v>
      </c>
      <c r="J742" s="54">
        <v>0</v>
      </c>
      <c r="K742" s="54">
        <v>0</v>
      </c>
    </row>
    <row r="743" spans="1:11" x14ac:dyDescent="0.25">
      <c r="A743" s="71"/>
      <c r="B743" s="71"/>
      <c r="C743" s="71"/>
      <c r="D743" s="71"/>
      <c r="E743" s="71"/>
      <c r="F743" s="71"/>
      <c r="G743" s="71"/>
      <c r="H743" s="71"/>
      <c r="I743" s="71"/>
      <c r="J743" s="71"/>
      <c r="K743" s="71"/>
    </row>
    <row r="744" spans="1:11" ht="15.75" x14ac:dyDescent="0.25">
      <c r="A744" s="68"/>
      <c r="B744" s="72" t="s">
        <v>147</v>
      </c>
      <c r="C744" s="72"/>
      <c r="D744" s="68"/>
      <c r="E744" s="68"/>
      <c r="F744" s="68"/>
      <c r="G744" s="73"/>
      <c r="H744" s="73"/>
      <c r="I744" s="73"/>
      <c r="J744" s="73"/>
      <c r="K744" s="73"/>
    </row>
    <row r="745" spans="1:11" ht="47.25" x14ac:dyDescent="0.25">
      <c r="A745" s="54" t="s">
        <v>40</v>
      </c>
      <c r="B745" s="54" t="s">
        <v>148</v>
      </c>
      <c r="C745" s="54" t="s">
        <v>134</v>
      </c>
      <c r="D745" s="54" t="s">
        <v>135</v>
      </c>
      <c r="E745" s="54" t="s">
        <v>136</v>
      </c>
      <c r="F745" s="54" t="s">
        <v>149</v>
      </c>
      <c r="G745" s="287" t="s">
        <v>150</v>
      </c>
      <c r="H745" s="287"/>
      <c r="I745" s="287"/>
      <c r="J745" s="287"/>
      <c r="K745" s="287"/>
    </row>
    <row r="746" spans="1:11" ht="15.75" x14ac:dyDescent="0.25">
      <c r="A746" s="69" t="s">
        <v>50</v>
      </c>
      <c r="B746" s="55"/>
      <c r="C746" s="55"/>
      <c r="D746" s="55"/>
      <c r="E746" s="55"/>
      <c r="F746" s="55"/>
      <c r="G746" s="286"/>
      <c r="H746" s="286"/>
      <c r="I746" s="286"/>
      <c r="J746" s="286"/>
      <c r="K746" s="286"/>
    </row>
    <row r="747" spans="1:11" ht="15.75" x14ac:dyDescent="0.25">
      <c r="A747" s="69" t="s">
        <v>52</v>
      </c>
      <c r="B747" s="55"/>
      <c r="C747" s="55"/>
      <c r="D747" s="55"/>
      <c r="E747" s="55"/>
      <c r="F747" s="55"/>
      <c r="G747" s="286"/>
      <c r="H747" s="286"/>
      <c r="I747" s="286"/>
      <c r="J747" s="286"/>
      <c r="K747" s="286"/>
    </row>
    <row r="748" spans="1:11" ht="15.75" x14ac:dyDescent="0.25">
      <c r="A748" s="69" t="s">
        <v>53</v>
      </c>
      <c r="B748" s="55"/>
      <c r="C748" s="55"/>
      <c r="D748" s="55"/>
      <c r="E748" s="55"/>
      <c r="F748" s="55"/>
      <c r="G748" s="286"/>
      <c r="H748" s="286"/>
      <c r="I748" s="286"/>
      <c r="J748" s="286"/>
      <c r="K748" s="286"/>
    </row>
    <row r="749" spans="1:11" ht="15.75" x14ac:dyDescent="0.25">
      <c r="A749" s="287" t="s">
        <v>55</v>
      </c>
      <c r="B749" s="287"/>
      <c r="C749" s="54" t="s">
        <v>146</v>
      </c>
      <c r="D749" s="54">
        <v>0</v>
      </c>
      <c r="E749" s="54">
        <v>0</v>
      </c>
      <c r="F749" s="54">
        <v>0</v>
      </c>
      <c r="G749" s="285" t="s">
        <v>146</v>
      </c>
      <c r="H749" s="285"/>
      <c r="I749" s="285"/>
      <c r="J749" s="285"/>
      <c r="K749" s="285"/>
    </row>
    <row r="750" spans="1:11" x14ac:dyDescent="0.25">
      <c r="A750" s="71"/>
      <c r="B750" s="71"/>
      <c r="C750" s="71"/>
      <c r="D750" s="71"/>
      <c r="E750" s="71"/>
      <c r="F750" s="71"/>
      <c r="G750" s="71"/>
      <c r="H750" s="71"/>
      <c r="I750" s="71"/>
      <c r="J750" s="71"/>
      <c r="K750" s="71"/>
    </row>
    <row r="751" spans="1:11" ht="15.75" x14ac:dyDescent="0.25">
      <c r="A751" s="68"/>
      <c r="B751" s="72" t="s">
        <v>151</v>
      </c>
      <c r="C751" s="72"/>
      <c r="D751" s="68"/>
      <c r="E751" s="68"/>
      <c r="F751" s="68"/>
      <c r="G751" s="73"/>
      <c r="H751" s="73"/>
      <c r="I751" s="73"/>
      <c r="J751" s="73"/>
      <c r="K751" s="73"/>
    </row>
    <row r="752" spans="1:11" ht="31.5" x14ac:dyDescent="0.25">
      <c r="A752" s="54" t="s">
        <v>40</v>
      </c>
      <c r="B752" s="54" t="s">
        <v>152</v>
      </c>
      <c r="C752" s="54" t="s">
        <v>134</v>
      </c>
      <c r="D752" s="54" t="s">
        <v>153</v>
      </c>
      <c r="E752" s="54" t="s">
        <v>154</v>
      </c>
      <c r="F752" s="54" t="s">
        <v>155</v>
      </c>
      <c r="G752" s="287" t="s">
        <v>156</v>
      </c>
      <c r="H752" s="287"/>
      <c r="I752" s="287"/>
      <c r="J752" s="287"/>
      <c r="K752" s="287"/>
    </row>
    <row r="753" spans="1:11" ht="27" customHeight="1" x14ac:dyDescent="0.25">
      <c r="A753" s="69">
        <v>1</v>
      </c>
      <c r="B753" s="74" t="s">
        <v>220</v>
      </c>
      <c r="C753" s="74">
        <v>201589828</v>
      </c>
      <c r="D753" s="74">
        <v>365</v>
      </c>
      <c r="E753" s="74">
        <v>21</v>
      </c>
      <c r="F753" s="66">
        <v>500000</v>
      </c>
      <c r="G753" s="288" t="s">
        <v>221</v>
      </c>
      <c r="H753" s="288"/>
      <c r="I753" s="288"/>
      <c r="J753" s="288"/>
      <c r="K753" s="288"/>
    </row>
    <row r="754" spans="1:11" ht="15.75" x14ac:dyDescent="0.25">
      <c r="A754" s="285" t="s">
        <v>55</v>
      </c>
      <c r="B754" s="285"/>
      <c r="C754" s="55"/>
      <c r="D754" s="69"/>
      <c r="E754" s="69"/>
      <c r="F754" s="67">
        <f>F753</f>
        <v>500000</v>
      </c>
      <c r="G754" s="285" t="s">
        <v>146</v>
      </c>
      <c r="H754" s="285"/>
      <c r="I754" s="285"/>
      <c r="J754" s="285"/>
      <c r="K754" s="285"/>
    </row>
    <row r="757" spans="1:11" ht="60.75" customHeight="1" x14ac:dyDescent="0.25">
      <c r="A757" s="281" t="s">
        <v>262</v>
      </c>
      <c r="B757" s="282"/>
      <c r="C757" s="282"/>
      <c r="D757" s="282"/>
      <c r="E757" s="282"/>
      <c r="F757" s="282"/>
      <c r="G757" s="282"/>
      <c r="H757" s="282"/>
      <c r="I757" s="282"/>
      <c r="J757" s="282"/>
      <c r="K757" s="282"/>
    </row>
    <row r="758" spans="1:11" ht="15.75" x14ac:dyDescent="0.25">
      <c r="A758" s="274" t="s">
        <v>131</v>
      </c>
      <c r="B758" s="274"/>
      <c r="C758" s="274"/>
      <c r="D758" s="274"/>
      <c r="E758" s="274"/>
      <c r="F758" s="274"/>
      <c r="G758" s="274"/>
      <c r="H758" s="274"/>
      <c r="I758" s="274"/>
      <c r="J758" s="274"/>
      <c r="K758" s="274"/>
    </row>
    <row r="759" spans="1:11" ht="15.75" x14ac:dyDescent="0.25">
      <c r="A759" s="68"/>
      <c r="B759" s="289" t="s">
        <v>132</v>
      </c>
      <c r="C759" s="289"/>
      <c r="D759" s="289"/>
      <c r="E759" s="68"/>
      <c r="F759" s="68"/>
      <c r="G759" s="68"/>
      <c r="H759" s="68"/>
      <c r="I759" s="68"/>
      <c r="J759" s="68"/>
      <c r="K759" s="68"/>
    </row>
    <row r="760" spans="1:11" ht="31.5" x14ac:dyDescent="0.25">
      <c r="A760" s="287" t="s">
        <v>40</v>
      </c>
      <c r="B760" s="287" t="s">
        <v>133</v>
      </c>
      <c r="C760" s="287" t="s">
        <v>134</v>
      </c>
      <c r="D760" s="290" t="s">
        <v>135</v>
      </c>
      <c r="E760" s="287" t="s">
        <v>136</v>
      </c>
      <c r="F760" s="54" t="s">
        <v>137</v>
      </c>
      <c r="G760" s="287" t="s">
        <v>138</v>
      </c>
      <c r="H760" s="287"/>
      <c r="I760" s="287" t="s">
        <v>139</v>
      </c>
      <c r="J760" s="287"/>
      <c r="K760" s="287"/>
    </row>
    <row r="761" spans="1:11" ht="47.25" x14ac:dyDescent="0.25">
      <c r="A761" s="287"/>
      <c r="B761" s="287"/>
      <c r="C761" s="287"/>
      <c r="D761" s="291"/>
      <c r="E761" s="287"/>
      <c r="F761" s="54" t="s">
        <v>140</v>
      </c>
      <c r="G761" s="54" t="s">
        <v>141</v>
      </c>
      <c r="H761" s="54" t="s">
        <v>142</v>
      </c>
      <c r="I761" s="54" t="s">
        <v>143</v>
      </c>
      <c r="J761" s="54" t="s">
        <v>144</v>
      </c>
      <c r="K761" s="54" t="s">
        <v>145</v>
      </c>
    </row>
    <row r="762" spans="1:11" ht="15.75" x14ac:dyDescent="0.25">
      <c r="A762" s="69" t="s">
        <v>50</v>
      </c>
      <c r="B762" s="55"/>
      <c r="C762" s="55"/>
      <c r="D762" s="55"/>
      <c r="E762" s="55"/>
      <c r="F762" s="55"/>
      <c r="G762" s="55"/>
      <c r="H762" s="55"/>
      <c r="I762" s="55"/>
      <c r="J762" s="55"/>
      <c r="K762" s="70"/>
    </row>
    <row r="763" spans="1:11" ht="15.75" x14ac:dyDescent="0.25">
      <c r="A763" s="69" t="s">
        <v>52</v>
      </c>
      <c r="B763" s="55"/>
      <c r="C763" s="55"/>
      <c r="D763" s="55"/>
      <c r="E763" s="55"/>
      <c r="F763" s="55"/>
      <c r="G763" s="55"/>
      <c r="H763" s="55"/>
      <c r="I763" s="55"/>
      <c r="J763" s="55"/>
      <c r="K763" s="70"/>
    </row>
    <row r="764" spans="1:11" ht="15.75" x14ac:dyDescent="0.25">
      <c r="A764" s="69" t="s">
        <v>53</v>
      </c>
      <c r="B764" s="55"/>
      <c r="C764" s="55"/>
      <c r="D764" s="55"/>
      <c r="E764" s="55"/>
      <c r="F764" s="55"/>
      <c r="G764" s="55"/>
      <c r="H764" s="55"/>
      <c r="I764" s="55"/>
      <c r="J764" s="55"/>
      <c r="K764" s="70"/>
    </row>
    <row r="765" spans="1:11" ht="15.75" x14ac:dyDescent="0.25">
      <c r="A765" s="287" t="s">
        <v>55</v>
      </c>
      <c r="B765" s="287"/>
      <c r="C765" s="54" t="s">
        <v>146</v>
      </c>
      <c r="D765" s="54">
        <v>0</v>
      </c>
      <c r="E765" s="54">
        <v>0</v>
      </c>
      <c r="F765" s="54">
        <v>0</v>
      </c>
      <c r="G765" s="54">
        <v>0</v>
      </c>
      <c r="H765" s="54">
        <v>0</v>
      </c>
      <c r="I765" s="54">
        <v>0</v>
      </c>
      <c r="J765" s="54">
        <v>0</v>
      </c>
      <c r="K765" s="54">
        <v>0</v>
      </c>
    </row>
    <row r="766" spans="1:11" x14ac:dyDescent="0.25">
      <c r="A766" s="71"/>
      <c r="B766" s="71"/>
      <c r="C766" s="71"/>
      <c r="D766" s="71"/>
      <c r="E766" s="71"/>
      <c r="F766" s="71"/>
      <c r="G766" s="71"/>
      <c r="H766" s="71"/>
      <c r="I766" s="71"/>
      <c r="J766" s="71"/>
      <c r="K766" s="71"/>
    </row>
    <row r="767" spans="1:11" ht="15.75" x14ac:dyDescent="0.25">
      <c r="A767" s="68"/>
      <c r="B767" s="72" t="s">
        <v>147</v>
      </c>
      <c r="C767" s="72"/>
      <c r="D767" s="68"/>
      <c r="E767" s="68"/>
      <c r="F767" s="68"/>
      <c r="G767" s="73"/>
      <c r="H767" s="73"/>
      <c r="I767" s="73"/>
      <c r="J767" s="73"/>
      <c r="K767" s="73"/>
    </row>
    <row r="768" spans="1:11" ht="47.25" x14ac:dyDescent="0.25">
      <c r="A768" s="54" t="s">
        <v>40</v>
      </c>
      <c r="B768" s="54" t="s">
        <v>148</v>
      </c>
      <c r="C768" s="54" t="s">
        <v>134</v>
      </c>
      <c r="D768" s="54" t="s">
        <v>135</v>
      </c>
      <c r="E768" s="54" t="s">
        <v>136</v>
      </c>
      <c r="F768" s="54" t="s">
        <v>149</v>
      </c>
      <c r="G768" s="287" t="s">
        <v>150</v>
      </c>
      <c r="H768" s="287"/>
      <c r="I768" s="287"/>
      <c r="J768" s="287"/>
      <c r="K768" s="287"/>
    </row>
    <row r="769" spans="1:11" ht="15.75" x14ac:dyDescent="0.25">
      <c r="A769" s="69" t="s">
        <v>50</v>
      </c>
      <c r="B769" s="55"/>
      <c r="C769" s="55"/>
      <c r="D769" s="55"/>
      <c r="E769" s="55"/>
      <c r="F769" s="55"/>
      <c r="G769" s="286"/>
      <c r="H769" s="286"/>
      <c r="I769" s="286"/>
      <c r="J769" s="286"/>
      <c r="K769" s="286"/>
    </row>
    <row r="770" spans="1:11" ht="15.75" x14ac:dyDescent="0.25">
      <c r="A770" s="69" t="s">
        <v>52</v>
      </c>
      <c r="B770" s="55"/>
      <c r="C770" s="55"/>
      <c r="D770" s="55"/>
      <c r="E770" s="55"/>
      <c r="F770" s="55"/>
      <c r="G770" s="286"/>
      <c r="H770" s="286"/>
      <c r="I770" s="286"/>
      <c r="J770" s="286"/>
      <c r="K770" s="286"/>
    </row>
    <row r="771" spans="1:11" ht="15.75" x14ac:dyDescent="0.25">
      <c r="A771" s="69" t="s">
        <v>53</v>
      </c>
      <c r="B771" s="55"/>
      <c r="C771" s="55"/>
      <c r="D771" s="55"/>
      <c r="E771" s="55"/>
      <c r="F771" s="55"/>
      <c r="G771" s="286"/>
      <c r="H771" s="286"/>
      <c r="I771" s="286"/>
      <c r="J771" s="286"/>
      <c r="K771" s="286"/>
    </row>
    <row r="772" spans="1:11" ht="15.75" x14ac:dyDescent="0.25">
      <c r="A772" s="287" t="s">
        <v>55</v>
      </c>
      <c r="B772" s="287"/>
      <c r="C772" s="54" t="s">
        <v>146</v>
      </c>
      <c r="D772" s="54">
        <v>0</v>
      </c>
      <c r="E772" s="54">
        <v>0</v>
      </c>
      <c r="F772" s="54">
        <v>0</v>
      </c>
      <c r="G772" s="285" t="s">
        <v>146</v>
      </c>
      <c r="H772" s="285"/>
      <c r="I772" s="285"/>
      <c r="J772" s="285"/>
      <c r="K772" s="285"/>
    </row>
    <row r="773" spans="1:11" x14ac:dyDescent="0.25">
      <c r="A773" s="71"/>
      <c r="B773" s="71"/>
      <c r="C773" s="71"/>
      <c r="D773" s="71"/>
      <c r="E773" s="71"/>
      <c r="F773" s="71"/>
      <c r="G773" s="71"/>
      <c r="H773" s="71"/>
      <c r="I773" s="71"/>
      <c r="J773" s="71"/>
      <c r="K773" s="71"/>
    </row>
    <row r="774" spans="1:11" ht="15.75" x14ac:dyDescent="0.25">
      <c r="A774" s="68"/>
      <c r="B774" s="72" t="s">
        <v>151</v>
      </c>
      <c r="C774" s="72"/>
      <c r="D774" s="68"/>
      <c r="E774" s="68"/>
      <c r="F774" s="68"/>
      <c r="G774" s="73"/>
      <c r="H774" s="73"/>
      <c r="I774" s="73"/>
      <c r="J774" s="73"/>
      <c r="K774" s="73"/>
    </row>
    <row r="775" spans="1:11" ht="31.5" x14ac:dyDescent="0.25">
      <c r="A775" s="54" t="s">
        <v>40</v>
      </c>
      <c r="B775" s="54" t="s">
        <v>152</v>
      </c>
      <c r="C775" s="54" t="s">
        <v>134</v>
      </c>
      <c r="D775" s="54" t="s">
        <v>153</v>
      </c>
      <c r="E775" s="54" t="s">
        <v>154</v>
      </c>
      <c r="F775" s="54" t="s">
        <v>155</v>
      </c>
      <c r="G775" s="287" t="s">
        <v>156</v>
      </c>
      <c r="H775" s="287"/>
      <c r="I775" s="287"/>
      <c r="J775" s="287"/>
      <c r="K775" s="287"/>
    </row>
    <row r="776" spans="1:11" ht="15.75" x14ac:dyDescent="0.25">
      <c r="A776" s="69"/>
      <c r="B776" s="74"/>
      <c r="C776" s="74"/>
      <c r="D776" s="74"/>
      <c r="E776" s="74"/>
      <c r="F776" s="75"/>
      <c r="G776" s="288"/>
      <c r="H776" s="288"/>
      <c r="I776" s="288"/>
      <c r="J776" s="288"/>
      <c r="K776" s="288"/>
    </row>
    <row r="777" spans="1:11" ht="15.75" x14ac:dyDescent="0.25">
      <c r="A777" s="69"/>
      <c r="B777" s="74"/>
      <c r="C777" s="74"/>
      <c r="D777" s="74"/>
      <c r="E777" s="74"/>
      <c r="F777" s="75"/>
      <c r="G777" s="288"/>
      <c r="H777" s="288"/>
      <c r="I777" s="288"/>
      <c r="J777" s="288"/>
      <c r="K777" s="288"/>
    </row>
    <row r="778" spans="1:11" ht="15.75" x14ac:dyDescent="0.25">
      <c r="A778" s="285" t="s">
        <v>55</v>
      </c>
      <c r="B778" s="285"/>
      <c r="C778" s="55"/>
      <c r="D778" s="69"/>
      <c r="E778" s="69"/>
      <c r="F778" s="75"/>
      <c r="G778" s="285" t="s">
        <v>146</v>
      </c>
      <c r="H778" s="285"/>
      <c r="I778" s="285"/>
      <c r="J778" s="285"/>
      <c r="K778" s="285"/>
    </row>
    <row r="781" spans="1:11" ht="60.75" customHeight="1" x14ac:dyDescent="0.25">
      <c r="A781" s="281" t="s">
        <v>263</v>
      </c>
      <c r="B781" s="282"/>
      <c r="C781" s="282"/>
      <c r="D781" s="282"/>
      <c r="E781" s="282"/>
      <c r="F781" s="282"/>
      <c r="G781" s="282"/>
      <c r="H781" s="282"/>
      <c r="I781" s="282"/>
      <c r="J781" s="282"/>
      <c r="K781" s="282"/>
    </row>
    <row r="782" spans="1:11" ht="15.75" x14ac:dyDescent="0.25">
      <c r="A782" s="274" t="s">
        <v>131</v>
      </c>
      <c r="B782" s="274"/>
      <c r="C782" s="274"/>
      <c r="D782" s="274"/>
      <c r="E782" s="274"/>
      <c r="F782" s="274"/>
      <c r="G782" s="274"/>
      <c r="H782" s="274"/>
      <c r="I782" s="274"/>
      <c r="J782" s="274"/>
      <c r="K782" s="274"/>
    </row>
    <row r="783" spans="1:11" ht="15.75" x14ac:dyDescent="0.25">
      <c r="A783" s="68"/>
      <c r="B783" s="289" t="s">
        <v>132</v>
      </c>
      <c r="C783" s="289"/>
      <c r="D783" s="289"/>
      <c r="E783" s="68"/>
      <c r="F783" s="68"/>
      <c r="G783" s="68"/>
      <c r="H783" s="68"/>
      <c r="I783" s="68"/>
      <c r="J783" s="68"/>
      <c r="K783" s="68"/>
    </row>
    <row r="784" spans="1:11" ht="31.5" x14ac:dyDescent="0.25">
      <c r="A784" s="287" t="s">
        <v>40</v>
      </c>
      <c r="B784" s="287" t="s">
        <v>133</v>
      </c>
      <c r="C784" s="287" t="s">
        <v>134</v>
      </c>
      <c r="D784" s="290" t="s">
        <v>135</v>
      </c>
      <c r="E784" s="287" t="s">
        <v>136</v>
      </c>
      <c r="F784" s="54" t="s">
        <v>137</v>
      </c>
      <c r="G784" s="287" t="s">
        <v>138</v>
      </c>
      <c r="H784" s="287"/>
      <c r="I784" s="287" t="s">
        <v>139</v>
      </c>
      <c r="J784" s="287"/>
      <c r="K784" s="287"/>
    </row>
    <row r="785" spans="1:11" ht="47.25" x14ac:dyDescent="0.25">
      <c r="A785" s="287"/>
      <c r="B785" s="287"/>
      <c r="C785" s="287"/>
      <c r="D785" s="291"/>
      <c r="E785" s="287"/>
      <c r="F785" s="54" t="s">
        <v>140</v>
      </c>
      <c r="G785" s="54" t="s">
        <v>141</v>
      </c>
      <c r="H785" s="54" t="s">
        <v>142</v>
      </c>
      <c r="I785" s="54" t="s">
        <v>143</v>
      </c>
      <c r="J785" s="54" t="s">
        <v>144</v>
      </c>
      <c r="K785" s="54" t="s">
        <v>145</v>
      </c>
    </row>
    <row r="786" spans="1:11" ht="15.75" x14ac:dyDescent="0.25">
      <c r="A786" s="69" t="s">
        <v>50</v>
      </c>
      <c r="B786" s="55"/>
      <c r="C786" s="55"/>
      <c r="D786" s="55"/>
      <c r="E786" s="55"/>
      <c r="F786" s="55"/>
      <c r="G786" s="55"/>
      <c r="H786" s="55"/>
      <c r="I786" s="55"/>
      <c r="J786" s="55"/>
      <c r="K786" s="70"/>
    </row>
    <row r="787" spans="1:11" ht="15.75" x14ac:dyDescent="0.25">
      <c r="A787" s="69" t="s">
        <v>52</v>
      </c>
      <c r="B787" s="55"/>
      <c r="C787" s="55"/>
      <c r="D787" s="55"/>
      <c r="E787" s="55"/>
      <c r="F787" s="55"/>
      <c r="G787" s="55"/>
      <c r="H787" s="55"/>
      <c r="I787" s="55"/>
      <c r="J787" s="55"/>
      <c r="K787" s="70"/>
    </row>
    <row r="788" spans="1:11" ht="15.75" x14ac:dyDescent="0.25">
      <c r="A788" s="69" t="s">
        <v>53</v>
      </c>
      <c r="B788" s="55"/>
      <c r="C788" s="55"/>
      <c r="D788" s="55"/>
      <c r="E788" s="55"/>
      <c r="F788" s="55"/>
      <c r="G788" s="55"/>
      <c r="H788" s="55"/>
      <c r="I788" s="55"/>
      <c r="J788" s="55"/>
      <c r="K788" s="70"/>
    </row>
    <row r="789" spans="1:11" ht="15.75" x14ac:dyDescent="0.25">
      <c r="A789" s="287" t="s">
        <v>55</v>
      </c>
      <c r="B789" s="287"/>
      <c r="C789" s="54" t="s">
        <v>146</v>
      </c>
      <c r="D789" s="54">
        <v>0</v>
      </c>
      <c r="E789" s="54">
        <v>0</v>
      </c>
      <c r="F789" s="54">
        <v>0</v>
      </c>
      <c r="G789" s="54">
        <v>0</v>
      </c>
      <c r="H789" s="54">
        <v>0</v>
      </c>
      <c r="I789" s="54">
        <v>0</v>
      </c>
      <c r="J789" s="54">
        <v>0</v>
      </c>
      <c r="K789" s="54">
        <v>0</v>
      </c>
    </row>
    <row r="790" spans="1:11" x14ac:dyDescent="0.25">
      <c r="A790" s="71"/>
      <c r="B790" s="71"/>
      <c r="C790" s="71"/>
      <c r="D790" s="71"/>
      <c r="E790" s="71"/>
      <c r="F790" s="71"/>
      <c r="G790" s="71"/>
      <c r="H790" s="71"/>
      <c r="I790" s="71"/>
      <c r="J790" s="71"/>
      <c r="K790" s="71"/>
    </row>
    <row r="791" spans="1:11" ht="15.75" x14ac:dyDescent="0.25">
      <c r="A791" s="68"/>
      <c r="B791" s="72" t="s">
        <v>147</v>
      </c>
      <c r="C791" s="72"/>
      <c r="D791" s="68"/>
      <c r="E791" s="68"/>
      <c r="F791" s="68"/>
      <c r="G791" s="73"/>
      <c r="H791" s="73"/>
      <c r="I791" s="73"/>
      <c r="J791" s="73"/>
      <c r="K791" s="73"/>
    </row>
    <row r="792" spans="1:11" ht="47.25" x14ac:dyDescent="0.25">
      <c r="A792" s="54" t="s">
        <v>40</v>
      </c>
      <c r="B792" s="54" t="s">
        <v>148</v>
      </c>
      <c r="C792" s="54" t="s">
        <v>134</v>
      </c>
      <c r="D792" s="54" t="s">
        <v>135</v>
      </c>
      <c r="E792" s="54" t="s">
        <v>136</v>
      </c>
      <c r="F792" s="54" t="s">
        <v>149</v>
      </c>
      <c r="G792" s="287" t="s">
        <v>150</v>
      </c>
      <c r="H792" s="287"/>
      <c r="I792" s="287"/>
      <c r="J792" s="287"/>
      <c r="K792" s="287"/>
    </row>
    <row r="793" spans="1:11" ht="15.75" x14ac:dyDescent="0.25">
      <c r="A793" s="69" t="s">
        <v>50</v>
      </c>
      <c r="B793" s="55"/>
      <c r="C793" s="55"/>
      <c r="D793" s="55"/>
      <c r="E793" s="55"/>
      <c r="F793" s="55"/>
      <c r="G793" s="286"/>
      <c r="H793" s="286"/>
      <c r="I793" s="286"/>
      <c r="J793" s="286"/>
      <c r="K793" s="286"/>
    </row>
    <row r="794" spans="1:11" ht="15.75" x14ac:dyDescent="0.25">
      <c r="A794" s="69" t="s">
        <v>52</v>
      </c>
      <c r="B794" s="55"/>
      <c r="C794" s="55"/>
      <c r="D794" s="55"/>
      <c r="E794" s="55"/>
      <c r="F794" s="55"/>
      <c r="G794" s="286"/>
      <c r="H794" s="286"/>
      <c r="I794" s="286"/>
      <c r="J794" s="286"/>
      <c r="K794" s="286"/>
    </row>
    <row r="795" spans="1:11" ht="15.75" x14ac:dyDescent="0.25">
      <c r="A795" s="69" t="s">
        <v>53</v>
      </c>
      <c r="B795" s="55"/>
      <c r="C795" s="55"/>
      <c r="D795" s="55"/>
      <c r="E795" s="55"/>
      <c r="F795" s="55"/>
      <c r="G795" s="286"/>
      <c r="H795" s="286"/>
      <c r="I795" s="286"/>
      <c r="J795" s="286"/>
      <c r="K795" s="286"/>
    </row>
    <row r="796" spans="1:11" ht="15.75" x14ac:dyDescent="0.25">
      <c r="A796" s="287" t="s">
        <v>55</v>
      </c>
      <c r="B796" s="287"/>
      <c r="C796" s="54" t="s">
        <v>146</v>
      </c>
      <c r="D796" s="54">
        <v>0</v>
      </c>
      <c r="E796" s="54">
        <v>0</v>
      </c>
      <c r="F796" s="54">
        <v>0</v>
      </c>
      <c r="G796" s="285" t="s">
        <v>146</v>
      </c>
      <c r="H796" s="285"/>
      <c r="I796" s="285"/>
      <c r="J796" s="285"/>
      <c r="K796" s="285"/>
    </row>
    <row r="797" spans="1:11" x14ac:dyDescent="0.25">
      <c r="A797" s="71"/>
      <c r="B797" s="71"/>
      <c r="C797" s="71"/>
      <c r="D797" s="71"/>
      <c r="E797" s="71"/>
      <c r="F797" s="71"/>
      <c r="G797" s="71"/>
      <c r="H797" s="71"/>
      <c r="I797" s="71"/>
      <c r="J797" s="71"/>
      <c r="K797" s="71"/>
    </row>
    <row r="798" spans="1:11" ht="15.75" x14ac:dyDescent="0.25">
      <c r="A798" s="68"/>
      <c r="B798" s="72" t="s">
        <v>151</v>
      </c>
      <c r="C798" s="72"/>
      <c r="D798" s="68"/>
      <c r="E798" s="68"/>
      <c r="F798" s="68"/>
      <c r="G798" s="73"/>
      <c r="H798" s="73"/>
      <c r="I798" s="73"/>
      <c r="J798" s="73"/>
      <c r="K798" s="73"/>
    </row>
    <row r="799" spans="1:11" ht="31.5" x14ac:dyDescent="0.25">
      <c r="A799" s="69" t="s">
        <v>40</v>
      </c>
      <c r="B799" s="69" t="s">
        <v>152</v>
      </c>
      <c r="C799" s="69" t="s">
        <v>134</v>
      </c>
      <c r="D799" s="69" t="s">
        <v>153</v>
      </c>
      <c r="E799" s="69" t="s">
        <v>154</v>
      </c>
      <c r="F799" s="69" t="s">
        <v>155</v>
      </c>
      <c r="G799" s="285" t="s">
        <v>156</v>
      </c>
      <c r="H799" s="285"/>
      <c r="I799" s="285"/>
      <c r="J799" s="285"/>
      <c r="K799" s="285"/>
    </row>
    <row r="800" spans="1:11" ht="15.75" x14ac:dyDescent="0.25">
      <c r="A800" s="69"/>
      <c r="B800" s="74"/>
      <c r="C800" s="74"/>
      <c r="D800" s="74"/>
      <c r="E800" s="74"/>
      <c r="F800" s="75"/>
      <c r="G800" s="288"/>
      <c r="H800" s="288"/>
      <c r="I800" s="288"/>
      <c r="J800" s="288"/>
      <c r="K800" s="288"/>
    </row>
    <row r="801" spans="1:11" ht="15.75" x14ac:dyDescent="0.25">
      <c r="A801" s="69"/>
      <c r="B801" s="74"/>
      <c r="C801" s="74"/>
      <c r="D801" s="74"/>
      <c r="E801" s="74"/>
      <c r="F801" s="75"/>
      <c r="G801" s="288"/>
      <c r="H801" s="288"/>
      <c r="I801" s="288"/>
      <c r="J801" s="288"/>
      <c r="K801" s="288"/>
    </row>
    <row r="802" spans="1:11" ht="15.75" x14ac:dyDescent="0.25">
      <c r="A802" s="285" t="s">
        <v>55</v>
      </c>
      <c r="B802" s="285"/>
      <c r="C802" s="55"/>
      <c r="D802" s="69"/>
      <c r="E802" s="69"/>
      <c r="F802" s="75"/>
      <c r="G802" s="285" t="s">
        <v>146</v>
      </c>
      <c r="H802" s="285"/>
      <c r="I802" s="285"/>
      <c r="J802" s="285"/>
      <c r="K802" s="285"/>
    </row>
    <row r="805" spans="1:11" ht="60.75" customHeight="1" x14ac:dyDescent="0.25">
      <c r="A805" s="281" t="s">
        <v>264</v>
      </c>
      <c r="B805" s="282"/>
      <c r="C805" s="282"/>
      <c r="D805" s="282"/>
      <c r="E805" s="282"/>
      <c r="F805" s="282"/>
      <c r="G805" s="282"/>
      <c r="H805" s="282"/>
      <c r="I805" s="282"/>
      <c r="J805" s="282"/>
      <c r="K805" s="282"/>
    </row>
    <row r="806" spans="1:11" ht="15.75" x14ac:dyDescent="0.25">
      <c r="A806" s="274" t="s">
        <v>131</v>
      </c>
      <c r="B806" s="274"/>
      <c r="C806" s="274"/>
      <c r="D806" s="274"/>
      <c r="E806" s="274"/>
      <c r="F806" s="274"/>
      <c r="G806" s="274"/>
      <c r="H806" s="274"/>
      <c r="I806" s="274"/>
      <c r="J806" s="274"/>
      <c r="K806" s="274"/>
    </row>
    <row r="807" spans="1:11" ht="15.75" x14ac:dyDescent="0.25">
      <c r="A807" s="68"/>
      <c r="B807" s="289" t="s">
        <v>132</v>
      </c>
      <c r="C807" s="289"/>
      <c r="D807" s="289"/>
      <c r="E807" s="68"/>
      <c r="F807" s="68"/>
      <c r="G807" s="68"/>
      <c r="H807" s="68"/>
      <c r="I807" s="68"/>
      <c r="J807" s="68"/>
      <c r="K807" s="68"/>
    </row>
    <row r="808" spans="1:11" ht="31.5" x14ac:dyDescent="0.25">
      <c r="A808" s="287" t="s">
        <v>40</v>
      </c>
      <c r="B808" s="287" t="s">
        <v>133</v>
      </c>
      <c r="C808" s="287" t="s">
        <v>134</v>
      </c>
      <c r="D808" s="290" t="s">
        <v>135</v>
      </c>
      <c r="E808" s="287" t="s">
        <v>136</v>
      </c>
      <c r="F808" s="54" t="s">
        <v>137</v>
      </c>
      <c r="G808" s="287" t="s">
        <v>138</v>
      </c>
      <c r="H808" s="287"/>
      <c r="I808" s="287" t="s">
        <v>139</v>
      </c>
      <c r="J808" s="287"/>
      <c r="K808" s="287"/>
    </row>
    <row r="809" spans="1:11" ht="47.25" x14ac:dyDescent="0.25">
      <c r="A809" s="287"/>
      <c r="B809" s="287"/>
      <c r="C809" s="287"/>
      <c r="D809" s="291"/>
      <c r="E809" s="287"/>
      <c r="F809" s="54" t="s">
        <v>140</v>
      </c>
      <c r="G809" s="54" t="s">
        <v>141</v>
      </c>
      <c r="H809" s="54" t="s">
        <v>142</v>
      </c>
      <c r="I809" s="54" t="s">
        <v>143</v>
      </c>
      <c r="J809" s="54" t="s">
        <v>144</v>
      </c>
      <c r="K809" s="54" t="s">
        <v>145</v>
      </c>
    </row>
    <row r="810" spans="1:11" ht="15.75" x14ac:dyDescent="0.25">
      <c r="A810" s="69" t="s">
        <v>50</v>
      </c>
      <c r="B810" s="55"/>
      <c r="C810" s="55"/>
      <c r="D810" s="55"/>
      <c r="E810" s="55"/>
      <c r="F810" s="55"/>
      <c r="G810" s="55"/>
      <c r="H810" s="55"/>
      <c r="I810" s="55"/>
      <c r="J810" s="55"/>
      <c r="K810" s="70"/>
    </row>
    <row r="811" spans="1:11" ht="15.75" x14ac:dyDescent="0.25">
      <c r="A811" s="69" t="s">
        <v>52</v>
      </c>
      <c r="B811" s="55"/>
      <c r="C811" s="55"/>
      <c r="D811" s="55"/>
      <c r="E811" s="55"/>
      <c r="F811" s="55"/>
      <c r="G811" s="55"/>
      <c r="H811" s="55"/>
      <c r="I811" s="55"/>
      <c r="J811" s="55"/>
      <c r="K811" s="70"/>
    </row>
    <row r="812" spans="1:11" ht="15.75" x14ac:dyDescent="0.25">
      <c r="A812" s="69" t="s">
        <v>53</v>
      </c>
      <c r="B812" s="55"/>
      <c r="C812" s="55"/>
      <c r="D812" s="55"/>
      <c r="E812" s="55"/>
      <c r="F812" s="55"/>
      <c r="G812" s="55"/>
      <c r="H812" s="55"/>
      <c r="I812" s="55"/>
      <c r="J812" s="55"/>
      <c r="K812" s="70"/>
    </row>
    <row r="813" spans="1:11" ht="15.75" x14ac:dyDescent="0.25">
      <c r="A813" s="287" t="s">
        <v>55</v>
      </c>
      <c r="B813" s="287"/>
      <c r="C813" s="54" t="s">
        <v>146</v>
      </c>
      <c r="D813" s="54">
        <v>0</v>
      </c>
      <c r="E813" s="54">
        <v>0</v>
      </c>
      <c r="F813" s="54">
        <v>0</v>
      </c>
      <c r="G813" s="54">
        <v>0</v>
      </c>
      <c r="H813" s="54">
        <v>0</v>
      </c>
      <c r="I813" s="54">
        <v>0</v>
      </c>
      <c r="J813" s="54">
        <v>0</v>
      </c>
      <c r="K813" s="54">
        <v>0</v>
      </c>
    </row>
    <row r="814" spans="1:11" x14ac:dyDescent="0.25">
      <c r="A814" s="71"/>
      <c r="B814" s="71"/>
      <c r="C814" s="71"/>
      <c r="D814" s="71"/>
      <c r="E814" s="71"/>
      <c r="F814" s="71"/>
      <c r="G814" s="71"/>
      <c r="H814" s="71"/>
      <c r="I814" s="71"/>
      <c r="J814" s="71"/>
      <c r="K814" s="71"/>
    </row>
    <row r="815" spans="1:11" ht="15.75" x14ac:dyDescent="0.25">
      <c r="A815" s="68"/>
      <c r="B815" s="72" t="s">
        <v>147</v>
      </c>
      <c r="C815" s="72"/>
      <c r="D815" s="68"/>
      <c r="E815" s="68"/>
      <c r="F815" s="68"/>
      <c r="G815" s="73"/>
      <c r="H815" s="73"/>
      <c r="I815" s="73"/>
      <c r="J815" s="73"/>
      <c r="K815" s="73"/>
    </row>
    <row r="816" spans="1:11" ht="47.25" x14ac:dyDescent="0.25">
      <c r="A816" s="54" t="s">
        <v>40</v>
      </c>
      <c r="B816" s="54" t="s">
        <v>148</v>
      </c>
      <c r="C816" s="54" t="s">
        <v>134</v>
      </c>
      <c r="D816" s="54" t="s">
        <v>135</v>
      </c>
      <c r="E816" s="54" t="s">
        <v>136</v>
      </c>
      <c r="F816" s="54" t="s">
        <v>149</v>
      </c>
      <c r="G816" s="287" t="s">
        <v>150</v>
      </c>
      <c r="H816" s="287"/>
      <c r="I816" s="287"/>
      <c r="J816" s="287"/>
      <c r="K816" s="287"/>
    </row>
    <row r="817" spans="1:11" ht="15.75" x14ac:dyDescent="0.25">
      <c r="A817" s="69" t="s">
        <v>50</v>
      </c>
      <c r="B817" s="55"/>
      <c r="C817" s="55"/>
      <c r="D817" s="55"/>
      <c r="E817" s="55"/>
      <c r="F817" s="55"/>
      <c r="G817" s="286"/>
      <c r="H817" s="286"/>
      <c r="I817" s="286"/>
      <c r="J817" s="286"/>
      <c r="K817" s="286"/>
    </row>
    <row r="818" spans="1:11" ht="15.75" x14ac:dyDescent="0.25">
      <c r="A818" s="69" t="s">
        <v>52</v>
      </c>
      <c r="B818" s="55"/>
      <c r="C818" s="55"/>
      <c r="D818" s="55"/>
      <c r="E818" s="55"/>
      <c r="F818" s="55"/>
      <c r="G818" s="286"/>
      <c r="H818" s="286"/>
      <c r="I818" s="286"/>
      <c r="J818" s="286"/>
      <c r="K818" s="286"/>
    </row>
    <row r="819" spans="1:11" ht="15.75" x14ac:dyDescent="0.25">
      <c r="A819" s="69" t="s">
        <v>53</v>
      </c>
      <c r="B819" s="55"/>
      <c r="C819" s="55"/>
      <c r="D819" s="55"/>
      <c r="E819" s="55"/>
      <c r="F819" s="55"/>
      <c r="G819" s="286"/>
      <c r="H819" s="286"/>
      <c r="I819" s="286"/>
      <c r="J819" s="286"/>
      <c r="K819" s="286"/>
    </row>
    <row r="820" spans="1:11" ht="15.75" x14ac:dyDescent="0.25">
      <c r="A820" s="287" t="s">
        <v>55</v>
      </c>
      <c r="B820" s="287"/>
      <c r="C820" s="54" t="s">
        <v>146</v>
      </c>
      <c r="D820" s="54">
        <v>0</v>
      </c>
      <c r="E820" s="54">
        <v>0</v>
      </c>
      <c r="F820" s="54">
        <v>0</v>
      </c>
      <c r="G820" s="285" t="s">
        <v>146</v>
      </c>
      <c r="H820" s="285"/>
      <c r="I820" s="285"/>
      <c r="J820" s="285"/>
      <c r="K820" s="285"/>
    </row>
    <row r="821" spans="1:11" x14ac:dyDescent="0.25">
      <c r="A821" s="71"/>
      <c r="B821" s="71"/>
      <c r="C821" s="71"/>
      <c r="D821" s="71"/>
      <c r="E821" s="71"/>
      <c r="F821" s="71"/>
      <c r="G821" s="71"/>
      <c r="H821" s="71"/>
      <c r="I821" s="71"/>
      <c r="J821" s="71"/>
      <c r="K821" s="71"/>
    </row>
    <row r="822" spans="1:11" ht="15.75" x14ac:dyDescent="0.25">
      <c r="A822" s="68"/>
      <c r="B822" s="72" t="s">
        <v>151</v>
      </c>
      <c r="C822" s="72"/>
      <c r="D822" s="68"/>
      <c r="E822" s="68"/>
      <c r="F822" s="68"/>
      <c r="G822" s="73"/>
      <c r="H822" s="73"/>
      <c r="I822" s="73"/>
      <c r="J822" s="73"/>
      <c r="K822" s="73"/>
    </row>
    <row r="823" spans="1:11" ht="31.5" x14ac:dyDescent="0.25">
      <c r="A823" s="69" t="s">
        <v>40</v>
      </c>
      <c r="B823" s="69" t="s">
        <v>152</v>
      </c>
      <c r="C823" s="69" t="s">
        <v>134</v>
      </c>
      <c r="D823" s="69" t="s">
        <v>153</v>
      </c>
      <c r="E823" s="69" t="s">
        <v>154</v>
      </c>
      <c r="F823" s="69" t="s">
        <v>155</v>
      </c>
      <c r="G823" s="285" t="s">
        <v>156</v>
      </c>
      <c r="H823" s="285"/>
      <c r="I823" s="285"/>
      <c r="J823" s="285"/>
      <c r="K823" s="285"/>
    </row>
    <row r="824" spans="1:11" ht="15.75" x14ac:dyDescent="0.25">
      <c r="A824" s="69"/>
      <c r="B824" s="74"/>
      <c r="C824" s="74"/>
      <c r="D824" s="74"/>
      <c r="E824" s="74"/>
      <c r="F824" s="75"/>
      <c r="G824" s="288"/>
      <c r="H824" s="288"/>
      <c r="I824" s="288"/>
      <c r="J824" s="288"/>
      <c r="K824" s="288"/>
    </row>
    <row r="825" spans="1:11" ht="15.75" x14ac:dyDescent="0.25">
      <c r="A825" s="69"/>
      <c r="B825" s="74"/>
      <c r="C825" s="74"/>
      <c r="D825" s="74"/>
      <c r="E825" s="74"/>
      <c r="F825" s="75"/>
      <c r="G825" s="288"/>
      <c r="H825" s="288"/>
      <c r="I825" s="288"/>
      <c r="J825" s="288"/>
      <c r="K825" s="288"/>
    </row>
    <row r="826" spans="1:11" ht="15.75" x14ac:dyDescent="0.25">
      <c r="A826" s="285" t="s">
        <v>55</v>
      </c>
      <c r="B826" s="285"/>
      <c r="C826" s="55"/>
      <c r="D826" s="69"/>
      <c r="E826" s="69"/>
      <c r="F826" s="75"/>
      <c r="G826" s="285" t="s">
        <v>146</v>
      </c>
      <c r="H826" s="285"/>
      <c r="I826" s="285"/>
      <c r="J826" s="285"/>
      <c r="K826" s="285"/>
    </row>
    <row r="829" spans="1:11" ht="60.75" customHeight="1" x14ac:dyDescent="0.25">
      <c r="A829" s="281" t="s">
        <v>265</v>
      </c>
      <c r="B829" s="282"/>
      <c r="C829" s="282"/>
      <c r="D829" s="282"/>
      <c r="E829" s="282"/>
      <c r="F829" s="282"/>
      <c r="G829" s="282"/>
      <c r="H829" s="282"/>
      <c r="I829" s="282"/>
      <c r="J829" s="282"/>
      <c r="K829" s="282"/>
    </row>
    <row r="830" spans="1:11" ht="15.75" x14ac:dyDescent="0.25">
      <c r="A830" s="274" t="s">
        <v>131</v>
      </c>
      <c r="B830" s="274"/>
      <c r="C830" s="274"/>
      <c r="D830" s="274"/>
      <c r="E830" s="274"/>
      <c r="F830" s="274"/>
      <c r="G830" s="274"/>
      <c r="H830" s="274"/>
      <c r="I830" s="274"/>
      <c r="J830" s="274"/>
      <c r="K830" s="274"/>
    </row>
    <row r="831" spans="1:11" ht="15.75" x14ac:dyDescent="0.25">
      <c r="A831" s="68"/>
      <c r="B831" s="289" t="s">
        <v>132</v>
      </c>
      <c r="C831" s="289"/>
      <c r="D831" s="289"/>
      <c r="E831" s="68"/>
      <c r="F831" s="68"/>
      <c r="G831" s="68"/>
      <c r="H831" s="68"/>
      <c r="I831" s="68"/>
      <c r="J831" s="68"/>
      <c r="K831" s="68"/>
    </row>
    <row r="832" spans="1:11" ht="31.5" x14ac:dyDescent="0.25">
      <c r="A832" s="287" t="s">
        <v>40</v>
      </c>
      <c r="B832" s="287" t="s">
        <v>133</v>
      </c>
      <c r="C832" s="287" t="s">
        <v>134</v>
      </c>
      <c r="D832" s="290" t="s">
        <v>135</v>
      </c>
      <c r="E832" s="287" t="s">
        <v>136</v>
      </c>
      <c r="F832" s="54" t="s">
        <v>137</v>
      </c>
      <c r="G832" s="287" t="s">
        <v>138</v>
      </c>
      <c r="H832" s="287"/>
      <c r="I832" s="287" t="s">
        <v>139</v>
      </c>
      <c r="J832" s="287"/>
      <c r="K832" s="287"/>
    </row>
    <row r="833" spans="1:11" ht="47.25" x14ac:dyDescent="0.25">
      <c r="A833" s="287"/>
      <c r="B833" s="287"/>
      <c r="C833" s="287"/>
      <c r="D833" s="291"/>
      <c r="E833" s="287"/>
      <c r="F833" s="54" t="s">
        <v>140</v>
      </c>
      <c r="G833" s="54" t="s">
        <v>141</v>
      </c>
      <c r="H833" s="54" t="s">
        <v>142</v>
      </c>
      <c r="I833" s="54" t="s">
        <v>143</v>
      </c>
      <c r="J833" s="54" t="s">
        <v>144</v>
      </c>
      <c r="K833" s="54" t="s">
        <v>145</v>
      </c>
    </row>
    <row r="834" spans="1:11" ht="15.75" x14ac:dyDescent="0.25">
      <c r="A834" s="69" t="s">
        <v>50</v>
      </c>
      <c r="B834" s="55"/>
      <c r="C834" s="55"/>
      <c r="D834" s="55"/>
      <c r="E834" s="55"/>
      <c r="F834" s="55"/>
      <c r="G834" s="55"/>
      <c r="H834" s="55"/>
      <c r="I834" s="55"/>
      <c r="J834" s="55"/>
      <c r="K834" s="70"/>
    </row>
    <row r="835" spans="1:11" ht="15.75" x14ac:dyDescent="0.25">
      <c r="A835" s="69" t="s">
        <v>52</v>
      </c>
      <c r="B835" s="55"/>
      <c r="C835" s="55"/>
      <c r="D835" s="55"/>
      <c r="E835" s="55"/>
      <c r="F835" s="55"/>
      <c r="G835" s="55"/>
      <c r="H835" s="55"/>
      <c r="I835" s="55"/>
      <c r="J835" s="55"/>
      <c r="K835" s="70"/>
    </row>
    <row r="836" spans="1:11" ht="15.75" x14ac:dyDescent="0.25">
      <c r="A836" s="69" t="s">
        <v>53</v>
      </c>
      <c r="B836" s="55"/>
      <c r="C836" s="55"/>
      <c r="D836" s="55"/>
      <c r="E836" s="55"/>
      <c r="F836" s="55"/>
      <c r="G836" s="55"/>
      <c r="H836" s="55"/>
      <c r="I836" s="55"/>
      <c r="J836" s="55"/>
      <c r="K836" s="70"/>
    </row>
    <row r="837" spans="1:11" ht="15.75" x14ac:dyDescent="0.25">
      <c r="A837" s="287" t="s">
        <v>55</v>
      </c>
      <c r="B837" s="287"/>
      <c r="C837" s="54" t="s">
        <v>146</v>
      </c>
      <c r="D837" s="54">
        <v>0</v>
      </c>
      <c r="E837" s="54">
        <v>0</v>
      </c>
      <c r="F837" s="54">
        <v>0</v>
      </c>
      <c r="G837" s="54">
        <v>0</v>
      </c>
      <c r="H837" s="54">
        <v>0</v>
      </c>
      <c r="I837" s="54">
        <v>0</v>
      </c>
      <c r="J837" s="54">
        <v>0</v>
      </c>
      <c r="K837" s="54">
        <v>0</v>
      </c>
    </row>
    <row r="838" spans="1:11" x14ac:dyDescent="0.25">
      <c r="A838" s="71"/>
      <c r="B838" s="71"/>
      <c r="C838" s="71"/>
      <c r="D838" s="71"/>
      <c r="E838" s="71"/>
      <c r="F838" s="71"/>
      <c r="G838" s="71"/>
      <c r="H838" s="71"/>
      <c r="I838" s="71"/>
      <c r="J838" s="71"/>
      <c r="K838" s="71"/>
    </row>
    <row r="839" spans="1:11" ht="15.75" x14ac:dyDescent="0.25">
      <c r="A839" s="68"/>
      <c r="B839" s="72" t="s">
        <v>147</v>
      </c>
      <c r="C839" s="72"/>
      <c r="D839" s="68"/>
      <c r="E839" s="68"/>
      <c r="F839" s="68"/>
      <c r="G839" s="73"/>
      <c r="H839" s="73"/>
      <c r="I839" s="73"/>
      <c r="J839" s="73"/>
      <c r="K839" s="73"/>
    </row>
    <row r="840" spans="1:11" ht="47.25" x14ac:dyDescent="0.25">
      <c r="A840" s="54" t="s">
        <v>40</v>
      </c>
      <c r="B840" s="54" t="s">
        <v>148</v>
      </c>
      <c r="C840" s="54" t="s">
        <v>134</v>
      </c>
      <c r="D840" s="54" t="s">
        <v>135</v>
      </c>
      <c r="E840" s="54" t="s">
        <v>136</v>
      </c>
      <c r="F840" s="54" t="s">
        <v>149</v>
      </c>
      <c r="G840" s="287" t="s">
        <v>150</v>
      </c>
      <c r="H840" s="287"/>
      <c r="I840" s="287"/>
      <c r="J840" s="287"/>
      <c r="K840" s="287"/>
    </row>
    <row r="841" spans="1:11" ht="15.75" x14ac:dyDescent="0.25">
      <c r="A841" s="69" t="s">
        <v>50</v>
      </c>
      <c r="B841" s="55"/>
      <c r="C841" s="55"/>
      <c r="D841" s="55"/>
      <c r="E841" s="55"/>
      <c r="F841" s="55"/>
      <c r="G841" s="286"/>
      <c r="H841" s="286"/>
      <c r="I841" s="286"/>
      <c r="J841" s="286"/>
      <c r="K841" s="286"/>
    </row>
    <row r="842" spans="1:11" ht="15.75" x14ac:dyDescent="0.25">
      <c r="A842" s="69" t="s">
        <v>52</v>
      </c>
      <c r="B842" s="55"/>
      <c r="C842" s="55"/>
      <c r="D842" s="55"/>
      <c r="E842" s="55"/>
      <c r="F842" s="55"/>
      <c r="G842" s="286"/>
      <c r="H842" s="286"/>
      <c r="I842" s="286"/>
      <c r="J842" s="286"/>
      <c r="K842" s="286"/>
    </row>
    <row r="843" spans="1:11" ht="15.75" x14ac:dyDescent="0.25">
      <c r="A843" s="69" t="s">
        <v>53</v>
      </c>
      <c r="B843" s="55"/>
      <c r="C843" s="55"/>
      <c r="D843" s="55"/>
      <c r="E843" s="55"/>
      <c r="F843" s="55"/>
      <c r="G843" s="286"/>
      <c r="H843" s="286"/>
      <c r="I843" s="286"/>
      <c r="J843" s="286"/>
      <c r="K843" s="286"/>
    </row>
    <row r="844" spans="1:11" ht="15.75" x14ac:dyDescent="0.25">
      <c r="A844" s="287" t="s">
        <v>55</v>
      </c>
      <c r="B844" s="287"/>
      <c r="C844" s="54" t="s">
        <v>146</v>
      </c>
      <c r="D844" s="54">
        <v>0</v>
      </c>
      <c r="E844" s="54">
        <v>0</v>
      </c>
      <c r="F844" s="54">
        <v>0</v>
      </c>
      <c r="G844" s="285" t="s">
        <v>146</v>
      </c>
      <c r="H844" s="285"/>
      <c r="I844" s="285"/>
      <c r="J844" s="285"/>
      <c r="K844" s="285"/>
    </row>
    <row r="845" spans="1:11" x14ac:dyDescent="0.25">
      <c r="A845" s="71"/>
      <c r="B845" s="71"/>
      <c r="C845" s="71"/>
      <c r="D845" s="71"/>
      <c r="E845" s="71"/>
      <c r="F845" s="71"/>
      <c r="G845" s="71"/>
      <c r="H845" s="71"/>
      <c r="I845" s="71"/>
      <c r="J845" s="71"/>
      <c r="K845" s="71"/>
    </row>
    <row r="846" spans="1:11" ht="15.75" x14ac:dyDescent="0.25">
      <c r="A846" s="68"/>
      <c r="B846" s="72" t="s">
        <v>151</v>
      </c>
      <c r="C846" s="72"/>
      <c r="D846" s="68"/>
      <c r="E846" s="68"/>
      <c r="F846" s="68"/>
      <c r="G846" s="73"/>
      <c r="H846" s="73"/>
      <c r="I846" s="73"/>
      <c r="J846" s="73"/>
      <c r="K846" s="73"/>
    </row>
    <row r="847" spans="1:11" ht="31.5" x14ac:dyDescent="0.25">
      <c r="A847" s="69" t="s">
        <v>40</v>
      </c>
      <c r="B847" s="69" t="s">
        <v>152</v>
      </c>
      <c r="C847" s="69" t="s">
        <v>134</v>
      </c>
      <c r="D847" s="69" t="s">
        <v>153</v>
      </c>
      <c r="E847" s="69" t="s">
        <v>154</v>
      </c>
      <c r="F847" s="69" t="s">
        <v>155</v>
      </c>
      <c r="G847" s="285" t="s">
        <v>156</v>
      </c>
      <c r="H847" s="285"/>
      <c r="I847" s="285"/>
      <c r="J847" s="285"/>
      <c r="K847" s="285"/>
    </row>
    <row r="848" spans="1:11" ht="15.75" x14ac:dyDescent="0.25">
      <c r="A848" s="69"/>
      <c r="B848" s="74"/>
      <c r="C848" s="74"/>
      <c r="D848" s="74"/>
      <c r="E848" s="74"/>
      <c r="F848" s="75"/>
      <c r="G848" s="288"/>
      <c r="H848" s="288"/>
      <c r="I848" s="288"/>
      <c r="J848" s="288"/>
      <c r="K848" s="288"/>
    </row>
    <row r="849" spans="1:11" ht="15.75" x14ac:dyDescent="0.25">
      <c r="A849" s="69"/>
      <c r="B849" s="74"/>
      <c r="C849" s="74"/>
      <c r="D849" s="74"/>
      <c r="E849" s="74"/>
      <c r="F849" s="75"/>
      <c r="G849" s="288"/>
      <c r="H849" s="288"/>
      <c r="I849" s="288"/>
      <c r="J849" s="288"/>
      <c r="K849" s="288"/>
    </row>
    <row r="850" spans="1:11" ht="15.75" x14ac:dyDescent="0.25">
      <c r="A850" s="285" t="s">
        <v>55</v>
      </c>
      <c r="B850" s="285"/>
      <c r="C850" s="55"/>
      <c r="D850" s="69"/>
      <c r="E850" s="69"/>
      <c r="F850" s="75"/>
      <c r="G850" s="285" t="s">
        <v>146</v>
      </c>
      <c r="H850" s="285"/>
      <c r="I850" s="285"/>
      <c r="J850" s="285"/>
      <c r="K850" s="285"/>
    </row>
  </sheetData>
  <mergeCells count="781">
    <mergeCell ref="I1:K1"/>
    <mergeCell ref="I2:K2"/>
    <mergeCell ref="A4:K4"/>
    <mergeCell ref="A5:K5"/>
    <mergeCell ref="B6:D6"/>
    <mergeCell ref="A7:A8"/>
    <mergeCell ref="B7:B8"/>
    <mergeCell ref="C7:C8"/>
    <mergeCell ref="D7:D8"/>
    <mergeCell ref="E7:E8"/>
    <mergeCell ref="G18:K18"/>
    <mergeCell ref="A19:B19"/>
    <mergeCell ref="G19:K19"/>
    <mergeCell ref="G22:K22"/>
    <mergeCell ref="G23:K23"/>
    <mergeCell ref="A24:B24"/>
    <mergeCell ref="G24:K24"/>
    <mergeCell ref="G7:H7"/>
    <mergeCell ref="I7:K7"/>
    <mergeCell ref="A12:B12"/>
    <mergeCell ref="G15:K15"/>
    <mergeCell ref="G16:K16"/>
    <mergeCell ref="G17:K17"/>
    <mergeCell ref="A27:K27"/>
    <mergeCell ref="A28:K28"/>
    <mergeCell ref="B29:D29"/>
    <mergeCell ref="A30:A31"/>
    <mergeCell ref="B30:B31"/>
    <mergeCell ref="C30:C31"/>
    <mergeCell ref="D30:D31"/>
    <mergeCell ref="E30:E31"/>
    <mergeCell ref="G30:H30"/>
    <mergeCell ref="I30:K30"/>
    <mergeCell ref="G45:K45"/>
    <mergeCell ref="G46:K46"/>
    <mergeCell ref="G47:K47"/>
    <mergeCell ref="A48:B48"/>
    <mergeCell ref="G48:K48"/>
    <mergeCell ref="A51:K51"/>
    <mergeCell ref="A35:B35"/>
    <mergeCell ref="G38:K38"/>
    <mergeCell ref="G39:K39"/>
    <mergeCell ref="G40:K40"/>
    <mergeCell ref="G41:K41"/>
    <mergeCell ref="A42:B42"/>
    <mergeCell ref="G42:K42"/>
    <mergeCell ref="A52:K52"/>
    <mergeCell ref="B53:D53"/>
    <mergeCell ref="A54:A55"/>
    <mergeCell ref="B54:B55"/>
    <mergeCell ref="C54:C55"/>
    <mergeCell ref="D54:D55"/>
    <mergeCell ref="E54:E55"/>
    <mergeCell ref="G54:H54"/>
    <mergeCell ref="I54:K54"/>
    <mergeCell ref="G69:K69"/>
    <mergeCell ref="G70:K70"/>
    <mergeCell ref="G71:K71"/>
    <mergeCell ref="G72:K72"/>
    <mergeCell ref="A73:B73"/>
    <mergeCell ref="G73:K73"/>
    <mergeCell ref="A59:B59"/>
    <mergeCell ref="G62:K62"/>
    <mergeCell ref="G63:K63"/>
    <mergeCell ref="G64:K64"/>
    <mergeCell ref="G65:K65"/>
    <mergeCell ref="A66:B66"/>
    <mergeCell ref="G66:K66"/>
    <mergeCell ref="A84:B84"/>
    <mergeCell ref="G87:K87"/>
    <mergeCell ref="G88:K88"/>
    <mergeCell ref="G89:K89"/>
    <mergeCell ref="G90:K90"/>
    <mergeCell ref="A91:B91"/>
    <mergeCell ref="G91:K91"/>
    <mergeCell ref="A76:K76"/>
    <mergeCell ref="A77:K77"/>
    <mergeCell ref="B78:D78"/>
    <mergeCell ref="A79:A80"/>
    <mergeCell ref="B79:B80"/>
    <mergeCell ref="C79:C80"/>
    <mergeCell ref="D79:D80"/>
    <mergeCell ref="E79:E80"/>
    <mergeCell ref="G79:H79"/>
    <mergeCell ref="I79:K79"/>
    <mergeCell ref="B100:D100"/>
    <mergeCell ref="A101:A102"/>
    <mergeCell ref="B101:B102"/>
    <mergeCell ref="C101:C102"/>
    <mergeCell ref="D101:D102"/>
    <mergeCell ref="E101:E102"/>
    <mergeCell ref="G94:K94"/>
    <mergeCell ref="G95:K95"/>
    <mergeCell ref="A96:B96"/>
    <mergeCell ref="G96:K96"/>
    <mergeCell ref="A98:K98"/>
    <mergeCell ref="A99:K99"/>
    <mergeCell ref="G112:K112"/>
    <mergeCell ref="A113:B113"/>
    <mergeCell ref="G113:K113"/>
    <mergeCell ref="G116:K116"/>
    <mergeCell ref="G117:K117"/>
    <mergeCell ref="A118:B118"/>
    <mergeCell ref="G118:K118"/>
    <mergeCell ref="G101:H101"/>
    <mergeCell ref="I101:K101"/>
    <mergeCell ref="A106:B106"/>
    <mergeCell ref="G109:K109"/>
    <mergeCell ref="G110:K110"/>
    <mergeCell ref="G111:K111"/>
    <mergeCell ref="A120:K120"/>
    <mergeCell ref="A121:K121"/>
    <mergeCell ref="B122:D122"/>
    <mergeCell ref="A123:A124"/>
    <mergeCell ref="B123:B124"/>
    <mergeCell ref="C123:C124"/>
    <mergeCell ref="D123:D124"/>
    <mergeCell ref="E123:E124"/>
    <mergeCell ref="G123:H123"/>
    <mergeCell ref="I123:K123"/>
    <mergeCell ref="G138:K138"/>
    <mergeCell ref="G139:K139"/>
    <mergeCell ref="G140:K140"/>
    <mergeCell ref="A141:B141"/>
    <mergeCell ref="G141:K141"/>
    <mergeCell ref="A144:K144"/>
    <mergeCell ref="A128:B128"/>
    <mergeCell ref="G131:K131"/>
    <mergeCell ref="G132:K132"/>
    <mergeCell ref="G133:K133"/>
    <mergeCell ref="G134:K134"/>
    <mergeCell ref="A135:B135"/>
    <mergeCell ref="G135:K135"/>
    <mergeCell ref="A152:B152"/>
    <mergeCell ref="G155:K155"/>
    <mergeCell ref="G156:K156"/>
    <mergeCell ref="G157:K157"/>
    <mergeCell ref="G158:K158"/>
    <mergeCell ref="A159:B159"/>
    <mergeCell ref="G159:K159"/>
    <mergeCell ref="A145:K145"/>
    <mergeCell ref="B146:D146"/>
    <mergeCell ref="A147:A148"/>
    <mergeCell ref="B147:B148"/>
    <mergeCell ref="C147:C148"/>
    <mergeCell ref="D147:D148"/>
    <mergeCell ref="E147:E148"/>
    <mergeCell ref="G147:H147"/>
    <mergeCell ref="I147:K147"/>
    <mergeCell ref="B169:D169"/>
    <mergeCell ref="A170:A171"/>
    <mergeCell ref="B170:B171"/>
    <mergeCell ref="C170:C171"/>
    <mergeCell ref="D170:D171"/>
    <mergeCell ref="E170:E171"/>
    <mergeCell ref="G162:K162"/>
    <mergeCell ref="G163:K163"/>
    <mergeCell ref="A164:B164"/>
    <mergeCell ref="G164:K164"/>
    <mergeCell ref="A167:K167"/>
    <mergeCell ref="A168:K168"/>
    <mergeCell ref="G181:K181"/>
    <mergeCell ref="A182:B182"/>
    <mergeCell ref="G182:K182"/>
    <mergeCell ref="G185:K185"/>
    <mergeCell ref="G186:K186"/>
    <mergeCell ref="A187:B187"/>
    <mergeCell ref="G187:K187"/>
    <mergeCell ref="G170:H170"/>
    <mergeCell ref="I170:K170"/>
    <mergeCell ref="A175:B175"/>
    <mergeCell ref="G178:K178"/>
    <mergeCell ref="G179:K179"/>
    <mergeCell ref="G180:K180"/>
    <mergeCell ref="A189:K189"/>
    <mergeCell ref="A190:K190"/>
    <mergeCell ref="B191:D191"/>
    <mergeCell ref="A192:A193"/>
    <mergeCell ref="B192:B193"/>
    <mergeCell ref="C192:C193"/>
    <mergeCell ref="D192:D193"/>
    <mergeCell ref="E192:E193"/>
    <mergeCell ref="G192:H192"/>
    <mergeCell ref="I192:K192"/>
    <mergeCell ref="G207:K207"/>
    <mergeCell ref="G208:K208"/>
    <mergeCell ref="G209:K209"/>
    <mergeCell ref="A210:B210"/>
    <mergeCell ref="G210:K210"/>
    <mergeCell ref="A213:K213"/>
    <mergeCell ref="A197:B197"/>
    <mergeCell ref="G200:K200"/>
    <mergeCell ref="G201:K201"/>
    <mergeCell ref="G202:K202"/>
    <mergeCell ref="G203:K203"/>
    <mergeCell ref="A204:B204"/>
    <mergeCell ref="G204:K204"/>
    <mergeCell ref="A221:B221"/>
    <mergeCell ref="G224:K224"/>
    <mergeCell ref="G225:K225"/>
    <mergeCell ref="G226:K226"/>
    <mergeCell ref="G227:K227"/>
    <mergeCell ref="A228:B228"/>
    <mergeCell ref="G228:K228"/>
    <mergeCell ref="A214:K214"/>
    <mergeCell ref="B215:D215"/>
    <mergeCell ref="A216:A217"/>
    <mergeCell ref="B216:B217"/>
    <mergeCell ref="C216:C217"/>
    <mergeCell ref="D216:D217"/>
    <mergeCell ref="E216:E217"/>
    <mergeCell ref="G216:H216"/>
    <mergeCell ref="I216:K216"/>
    <mergeCell ref="B238:D238"/>
    <mergeCell ref="A239:A240"/>
    <mergeCell ref="B239:B240"/>
    <mergeCell ref="C239:C240"/>
    <mergeCell ref="D239:D240"/>
    <mergeCell ref="E239:E240"/>
    <mergeCell ref="G231:K231"/>
    <mergeCell ref="G232:K232"/>
    <mergeCell ref="A233:B233"/>
    <mergeCell ref="G233:K233"/>
    <mergeCell ref="A236:K236"/>
    <mergeCell ref="A237:K237"/>
    <mergeCell ref="G250:K250"/>
    <mergeCell ref="A251:B251"/>
    <mergeCell ref="G251:K251"/>
    <mergeCell ref="G254:K254"/>
    <mergeCell ref="G255:K255"/>
    <mergeCell ref="A256:B256"/>
    <mergeCell ref="G256:K256"/>
    <mergeCell ref="G239:H239"/>
    <mergeCell ref="I239:K239"/>
    <mergeCell ref="A244:B244"/>
    <mergeCell ref="G247:K247"/>
    <mergeCell ref="G248:K248"/>
    <mergeCell ref="G249:K249"/>
    <mergeCell ref="A266:B266"/>
    <mergeCell ref="G269:K269"/>
    <mergeCell ref="G270:K270"/>
    <mergeCell ref="G271:K271"/>
    <mergeCell ref="G272:K272"/>
    <mergeCell ref="A273:B273"/>
    <mergeCell ref="G273:K273"/>
    <mergeCell ref="A258:K258"/>
    <mergeCell ref="A259:K259"/>
    <mergeCell ref="B260:D260"/>
    <mergeCell ref="A261:A262"/>
    <mergeCell ref="B261:B262"/>
    <mergeCell ref="C261:C262"/>
    <mergeCell ref="D261:D262"/>
    <mergeCell ref="E261:E262"/>
    <mergeCell ref="G261:H261"/>
    <mergeCell ref="I261:K261"/>
    <mergeCell ref="B283:D283"/>
    <mergeCell ref="A284:A285"/>
    <mergeCell ref="B284:B285"/>
    <mergeCell ref="C284:C285"/>
    <mergeCell ref="D284:D285"/>
    <mergeCell ref="E284:E285"/>
    <mergeCell ref="G276:K276"/>
    <mergeCell ref="G277:K277"/>
    <mergeCell ref="A278:B278"/>
    <mergeCell ref="G278:K278"/>
    <mergeCell ref="A281:K281"/>
    <mergeCell ref="A282:K282"/>
    <mergeCell ref="G295:K295"/>
    <mergeCell ref="A296:B296"/>
    <mergeCell ref="G296:K296"/>
    <mergeCell ref="G299:K299"/>
    <mergeCell ref="G300:K300"/>
    <mergeCell ref="A301:B301"/>
    <mergeCell ref="G301:K301"/>
    <mergeCell ref="G284:H284"/>
    <mergeCell ref="I284:K284"/>
    <mergeCell ref="A289:B289"/>
    <mergeCell ref="G292:K292"/>
    <mergeCell ref="G293:K293"/>
    <mergeCell ref="G294:K294"/>
    <mergeCell ref="A304:K304"/>
    <mergeCell ref="A305:K305"/>
    <mergeCell ref="B306:D306"/>
    <mergeCell ref="A307:A308"/>
    <mergeCell ref="B307:B308"/>
    <mergeCell ref="C307:C308"/>
    <mergeCell ref="D307:D308"/>
    <mergeCell ref="E307:E308"/>
    <mergeCell ref="G307:H307"/>
    <mergeCell ref="I307:K307"/>
    <mergeCell ref="G322:K322"/>
    <mergeCell ref="G323:K323"/>
    <mergeCell ref="G324:K324"/>
    <mergeCell ref="A325:B325"/>
    <mergeCell ref="G325:K325"/>
    <mergeCell ref="A328:K328"/>
    <mergeCell ref="A312:B312"/>
    <mergeCell ref="G315:K315"/>
    <mergeCell ref="G316:K316"/>
    <mergeCell ref="G317:K317"/>
    <mergeCell ref="G318:K318"/>
    <mergeCell ref="A319:B319"/>
    <mergeCell ref="G319:K319"/>
    <mergeCell ref="A329:K329"/>
    <mergeCell ref="B330:D330"/>
    <mergeCell ref="A331:A332"/>
    <mergeCell ref="B331:B332"/>
    <mergeCell ref="C331:C332"/>
    <mergeCell ref="D331:D332"/>
    <mergeCell ref="E331:E332"/>
    <mergeCell ref="G331:H331"/>
    <mergeCell ref="I331:K331"/>
    <mergeCell ref="G346:K346"/>
    <mergeCell ref="G347:K347"/>
    <mergeCell ref="A348:B348"/>
    <mergeCell ref="G348:K348"/>
    <mergeCell ref="A351:K351"/>
    <mergeCell ref="A352:K352"/>
    <mergeCell ref="A336:B336"/>
    <mergeCell ref="G339:K339"/>
    <mergeCell ref="G340:K340"/>
    <mergeCell ref="G341:K341"/>
    <mergeCell ref="G342:K342"/>
    <mergeCell ref="A343:B343"/>
    <mergeCell ref="G343:K343"/>
    <mergeCell ref="G354:H354"/>
    <mergeCell ref="I354:K354"/>
    <mergeCell ref="A359:B359"/>
    <mergeCell ref="G362:K362"/>
    <mergeCell ref="G363:K363"/>
    <mergeCell ref="G364:K364"/>
    <mergeCell ref="B353:D353"/>
    <mergeCell ref="A354:A355"/>
    <mergeCell ref="B354:B355"/>
    <mergeCell ref="C354:C355"/>
    <mergeCell ref="D354:D355"/>
    <mergeCell ref="E354:E355"/>
    <mergeCell ref="G372:K372"/>
    <mergeCell ref="G373:K373"/>
    <mergeCell ref="G374:K374"/>
    <mergeCell ref="G375:K375"/>
    <mergeCell ref="A376:B376"/>
    <mergeCell ref="G376:K376"/>
    <mergeCell ref="G365:K365"/>
    <mergeCell ref="A366:B366"/>
    <mergeCell ref="G366:K366"/>
    <mergeCell ref="G369:K369"/>
    <mergeCell ref="G370:K370"/>
    <mergeCell ref="G371:K371"/>
    <mergeCell ref="A387:B387"/>
    <mergeCell ref="G390:K390"/>
    <mergeCell ref="G391:K391"/>
    <mergeCell ref="G392:K392"/>
    <mergeCell ref="G393:K393"/>
    <mergeCell ref="A394:B394"/>
    <mergeCell ref="G394:K394"/>
    <mergeCell ref="A379:K379"/>
    <mergeCell ref="A380:K380"/>
    <mergeCell ref="B381:D381"/>
    <mergeCell ref="A382:A383"/>
    <mergeCell ref="B382:B383"/>
    <mergeCell ref="C382:C383"/>
    <mergeCell ref="D382:D383"/>
    <mergeCell ref="E382:E383"/>
    <mergeCell ref="G382:H382"/>
    <mergeCell ref="I382:K382"/>
    <mergeCell ref="B404:D404"/>
    <mergeCell ref="A405:A406"/>
    <mergeCell ref="B405:B406"/>
    <mergeCell ref="C405:C406"/>
    <mergeCell ref="D405:D406"/>
    <mergeCell ref="E405:E406"/>
    <mergeCell ref="G397:K397"/>
    <mergeCell ref="G398:K398"/>
    <mergeCell ref="A399:B399"/>
    <mergeCell ref="G399:K399"/>
    <mergeCell ref="A402:K402"/>
    <mergeCell ref="A403:K403"/>
    <mergeCell ref="G416:K416"/>
    <mergeCell ref="A417:B417"/>
    <mergeCell ref="G417:K417"/>
    <mergeCell ref="G420:K420"/>
    <mergeCell ref="G421:K421"/>
    <mergeCell ref="G422:K422"/>
    <mergeCell ref="G405:H405"/>
    <mergeCell ref="I405:K405"/>
    <mergeCell ref="A410:B410"/>
    <mergeCell ref="G413:K413"/>
    <mergeCell ref="G414:K414"/>
    <mergeCell ref="G415:K415"/>
    <mergeCell ref="A423:B423"/>
    <mergeCell ref="G423:K423"/>
    <mergeCell ref="A426:K426"/>
    <mergeCell ref="A427:K427"/>
    <mergeCell ref="B428:D428"/>
    <mergeCell ref="A429:A430"/>
    <mergeCell ref="B429:B430"/>
    <mergeCell ref="C429:C430"/>
    <mergeCell ref="D429:D430"/>
    <mergeCell ref="E429:E430"/>
    <mergeCell ref="G440:K440"/>
    <mergeCell ref="A441:B441"/>
    <mergeCell ref="G441:K441"/>
    <mergeCell ref="G444:K444"/>
    <mergeCell ref="G445:K445"/>
    <mergeCell ref="G446:K446"/>
    <mergeCell ref="G429:H429"/>
    <mergeCell ref="I429:K429"/>
    <mergeCell ref="A434:B434"/>
    <mergeCell ref="G437:K437"/>
    <mergeCell ref="G438:K438"/>
    <mergeCell ref="G439:K439"/>
    <mergeCell ref="A447:B447"/>
    <mergeCell ref="G447:K447"/>
    <mergeCell ref="A450:K450"/>
    <mergeCell ref="A451:K451"/>
    <mergeCell ref="B452:D452"/>
    <mergeCell ref="A453:A454"/>
    <mergeCell ref="B453:B454"/>
    <mergeCell ref="C453:C454"/>
    <mergeCell ref="D453:D454"/>
    <mergeCell ref="E453:E454"/>
    <mergeCell ref="G464:K464"/>
    <mergeCell ref="A465:B465"/>
    <mergeCell ref="G465:K465"/>
    <mergeCell ref="G468:K468"/>
    <mergeCell ref="G469:K469"/>
    <mergeCell ref="G470:K470"/>
    <mergeCell ref="G453:H453"/>
    <mergeCell ref="I453:K453"/>
    <mergeCell ref="A458:B458"/>
    <mergeCell ref="G461:K461"/>
    <mergeCell ref="G462:K462"/>
    <mergeCell ref="G463:K463"/>
    <mergeCell ref="A471:B471"/>
    <mergeCell ref="G471:K471"/>
    <mergeCell ref="A474:K474"/>
    <mergeCell ref="A475:K475"/>
    <mergeCell ref="B476:D476"/>
    <mergeCell ref="A477:A478"/>
    <mergeCell ref="B477:B478"/>
    <mergeCell ref="C477:C478"/>
    <mergeCell ref="D477:D478"/>
    <mergeCell ref="E477:E478"/>
    <mergeCell ref="G488:K488"/>
    <mergeCell ref="A489:B489"/>
    <mergeCell ref="G489:K489"/>
    <mergeCell ref="G492:K492"/>
    <mergeCell ref="G493:K493"/>
    <mergeCell ref="A494:B494"/>
    <mergeCell ref="G494:K494"/>
    <mergeCell ref="G477:H477"/>
    <mergeCell ref="I477:K477"/>
    <mergeCell ref="A482:B482"/>
    <mergeCell ref="G485:K485"/>
    <mergeCell ref="G486:K486"/>
    <mergeCell ref="G487:K487"/>
    <mergeCell ref="A497:K497"/>
    <mergeCell ref="A498:K498"/>
    <mergeCell ref="B499:D499"/>
    <mergeCell ref="A500:A501"/>
    <mergeCell ref="B500:B501"/>
    <mergeCell ref="C500:C501"/>
    <mergeCell ref="D500:D501"/>
    <mergeCell ref="E500:E501"/>
    <mergeCell ref="G500:H500"/>
    <mergeCell ref="I500:K500"/>
    <mergeCell ref="G515:K515"/>
    <mergeCell ref="G516:K516"/>
    <mergeCell ref="G517:K517"/>
    <mergeCell ref="A518:B518"/>
    <mergeCell ref="G518:K518"/>
    <mergeCell ref="A521:K521"/>
    <mergeCell ref="A505:B505"/>
    <mergeCell ref="G508:K508"/>
    <mergeCell ref="G509:K509"/>
    <mergeCell ref="G510:K510"/>
    <mergeCell ref="G511:K511"/>
    <mergeCell ref="A512:B512"/>
    <mergeCell ref="G512:K512"/>
    <mergeCell ref="A522:K522"/>
    <mergeCell ref="B523:D523"/>
    <mergeCell ref="A524:A525"/>
    <mergeCell ref="B524:B525"/>
    <mergeCell ref="C524:C525"/>
    <mergeCell ref="D524:D525"/>
    <mergeCell ref="E524:E525"/>
    <mergeCell ref="G524:H524"/>
    <mergeCell ref="I524:K524"/>
    <mergeCell ref="G539:K539"/>
    <mergeCell ref="G540:K540"/>
    <mergeCell ref="G541:K541"/>
    <mergeCell ref="A542:B542"/>
    <mergeCell ref="G542:K542"/>
    <mergeCell ref="A545:K545"/>
    <mergeCell ref="A529:B529"/>
    <mergeCell ref="G532:K532"/>
    <mergeCell ref="G533:K533"/>
    <mergeCell ref="G534:K534"/>
    <mergeCell ref="G535:K535"/>
    <mergeCell ref="A536:B536"/>
    <mergeCell ref="G536:K536"/>
    <mergeCell ref="A546:K546"/>
    <mergeCell ref="B547:D547"/>
    <mergeCell ref="A548:A549"/>
    <mergeCell ref="B548:B549"/>
    <mergeCell ref="C548:C549"/>
    <mergeCell ref="D548:D549"/>
    <mergeCell ref="E548:E549"/>
    <mergeCell ref="G548:H548"/>
    <mergeCell ref="I548:K548"/>
    <mergeCell ref="G563:K563"/>
    <mergeCell ref="G564:K564"/>
    <mergeCell ref="G565:K565"/>
    <mergeCell ref="A566:B566"/>
    <mergeCell ref="G566:K566"/>
    <mergeCell ref="A569:K569"/>
    <mergeCell ref="A553:B553"/>
    <mergeCell ref="G556:K556"/>
    <mergeCell ref="G557:K557"/>
    <mergeCell ref="G558:K558"/>
    <mergeCell ref="G559:K559"/>
    <mergeCell ref="A560:B560"/>
    <mergeCell ref="G560:K560"/>
    <mergeCell ref="A570:K570"/>
    <mergeCell ref="B571:D571"/>
    <mergeCell ref="A572:A573"/>
    <mergeCell ref="B572:B573"/>
    <mergeCell ref="C572:C573"/>
    <mergeCell ref="D572:D573"/>
    <mergeCell ref="E572:E573"/>
    <mergeCell ref="G572:H572"/>
    <mergeCell ref="I572:K572"/>
    <mergeCell ref="G587:K587"/>
    <mergeCell ref="G588:K588"/>
    <mergeCell ref="G589:K589"/>
    <mergeCell ref="A590:B590"/>
    <mergeCell ref="G590:K590"/>
    <mergeCell ref="A593:K593"/>
    <mergeCell ref="A577:B577"/>
    <mergeCell ref="G580:K580"/>
    <mergeCell ref="G581:K581"/>
    <mergeCell ref="G582:K582"/>
    <mergeCell ref="G583:K583"/>
    <mergeCell ref="A584:B584"/>
    <mergeCell ref="G584:K584"/>
    <mergeCell ref="A601:B601"/>
    <mergeCell ref="G604:K604"/>
    <mergeCell ref="G605:K605"/>
    <mergeCell ref="G606:K606"/>
    <mergeCell ref="G607:K607"/>
    <mergeCell ref="A608:B608"/>
    <mergeCell ref="G608:K608"/>
    <mergeCell ref="A594:K594"/>
    <mergeCell ref="B595:D595"/>
    <mergeCell ref="A596:A597"/>
    <mergeCell ref="B596:B597"/>
    <mergeCell ref="C596:C597"/>
    <mergeCell ref="D596:D597"/>
    <mergeCell ref="E596:E597"/>
    <mergeCell ref="G596:H596"/>
    <mergeCell ref="I596:K596"/>
    <mergeCell ref="B618:D618"/>
    <mergeCell ref="A619:A620"/>
    <mergeCell ref="B619:B620"/>
    <mergeCell ref="C619:C620"/>
    <mergeCell ref="D619:D620"/>
    <mergeCell ref="E619:E620"/>
    <mergeCell ref="G611:K611"/>
    <mergeCell ref="G612:K612"/>
    <mergeCell ref="A613:B613"/>
    <mergeCell ref="G613:K613"/>
    <mergeCell ref="A616:K616"/>
    <mergeCell ref="A617:K617"/>
    <mergeCell ref="G630:K630"/>
    <mergeCell ref="A631:B631"/>
    <mergeCell ref="G631:K631"/>
    <mergeCell ref="G634:K634"/>
    <mergeCell ref="G635:K635"/>
    <mergeCell ref="G636:K636"/>
    <mergeCell ref="G619:H619"/>
    <mergeCell ref="I619:K619"/>
    <mergeCell ref="A624:B624"/>
    <mergeCell ref="G627:K627"/>
    <mergeCell ref="G628:K628"/>
    <mergeCell ref="G629:K629"/>
    <mergeCell ref="G643:H643"/>
    <mergeCell ref="I643:K643"/>
    <mergeCell ref="A648:B648"/>
    <mergeCell ref="G651:K651"/>
    <mergeCell ref="G654:K654"/>
    <mergeCell ref="A655:B655"/>
    <mergeCell ref="G655:K655"/>
    <mergeCell ref="A637:B637"/>
    <mergeCell ref="G637:K637"/>
    <mergeCell ref="A640:K640"/>
    <mergeCell ref="A641:K641"/>
    <mergeCell ref="B642:D642"/>
    <mergeCell ref="A643:A644"/>
    <mergeCell ref="B643:B644"/>
    <mergeCell ref="C643:C644"/>
    <mergeCell ref="D643:D644"/>
    <mergeCell ref="E643:E644"/>
    <mergeCell ref="B665:D665"/>
    <mergeCell ref="A666:A667"/>
    <mergeCell ref="B666:B667"/>
    <mergeCell ref="C666:C667"/>
    <mergeCell ref="D666:D667"/>
    <mergeCell ref="E666:E667"/>
    <mergeCell ref="G658:K658"/>
    <mergeCell ref="G659:K659"/>
    <mergeCell ref="A660:B660"/>
    <mergeCell ref="G660:K660"/>
    <mergeCell ref="A663:K663"/>
    <mergeCell ref="A664:K664"/>
    <mergeCell ref="G677:K677"/>
    <mergeCell ref="A678:B678"/>
    <mergeCell ref="G678:K678"/>
    <mergeCell ref="G681:K681"/>
    <mergeCell ref="G682:K682"/>
    <mergeCell ref="G683:K683"/>
    <mergeCell ref="G666:H666"/>
    <mergeCell ref="I666:K666"/>
    <mergeCell ref="A671:B671"/>
    <mergeCell ref="G674:K674"/>
    <mergeCell ref="G675:K675"/>
    <mergeCell ref="G676:K676"/>
    <mergeCell ref="A684:B684"/>
    <mergeCell ref="G684:K684"/>
    <mergeCell ref="A687:K687"/>
    <mergeCell ref="A688:K688"/>
    <mergeCell ref="B689:D689"/>
    <mergeCell ref="A690:A691"/>
    <mergeCell ref="B690:B691"/>
    <mergeCell ref="C690:C691"/>
    <mergeCell ref="D690:D691"/>
    <mergeCell ref="E690:E691"/>
    <mergeCell ref="G701:K701"/>
    <mergeCell ref="A702:B702"/>
    <mergeCell ref="G702:K702"/>
    <mergeCell ref="G705:K705"/>
    <mergeCell ref="G706:K706"/>
    <mergeCell ref="G707:K707"/>
    <mergeCell ref="G690:H690"/>
    <mergeCell ref="I690:K690"/>
    <mergeCell ref="A695:B695"/>
    <mergeCell ref="G698:K698"/>
    <mergeCell ref="G699:K699"/>
    <mergeCell ref="G700:K700"/>
    <mergeCell ref="A708:B708"/>
    <mergeCell ref="G708:K708"/>
    <mergeCell ref="A711:K711"/>
    <mergeCell ref="A712:K712"/>
    <mergeCell ref="B713:D713"/>
    <mergeCell ref="A714:A715"/>
    <mergeCell ref="B714:B715"/>
    <mergeCell ref="C714:C715"/>
    <mergeCell ref="D714:D715"/>
    <mergeCell ref="E714:E715"/>
    <mergeCell ref="G725:K725"/>
    <mergeCell ref="A726:B726"/>
    <mergeCell ref="G726:K726"/>
    <mergeCell ref="G729:K729"/>
    <mergeCell ref="G730:K730"/>
    <mergeCell ref="A731:B731"/>
    <mergeCell ref="G731:K731"/>
    <mergeCell ref="G714:H714"/>
    <mergeCell ref="I714:K714"/>
    <mergeCell ref="A719:B719"/>
    <mergeCell ref="G722:K722"/>
    <mergeCell ref="G723:K723"/>
    <mergeCell ref="G724:K724"/>
    <mergeCell ref="A742:B742"/>
    <mergeCell ref="G745:K745"/>
    <mergeCell ref="G746:K746"/>
    <mergeCell ref="G747:K747"/>
    <mergeCell ref="G748:K748"/>
    <mergeCell ref="A749:B749"/>
    <mergeCell ref="G749:K749"/>
    <mergeCell ref="A734:K734"/>
    <mergeCell ref="A735:K735"/>
    <mergeCell ref="B736:D736"/>
    <mergeCell ref="A737:A738"/>
    <mergeCell ref="B737:B738"/>
    <mergeCell ref="C737:C738"/>
    <mergeCell ref="D737:D738"/>
    <mergeCell ref="E737:E738"/>
    <mergeCell ref="G737:H737"/>
    <mergeCell ref="I737:K737"/>
    <mergeCell ref="B759:D759"/>
    <mergeCell ref="A760:A761"/>
    <mergeCell ref="B760:B761"/>
    <mergeCell ref="C760:C761"/>
    <mergeCell ref="D760:D761"/>
    <mergeCell ref="E760:E761"/>
    <mergeCell ref="G752:K752"/>
    <mergeCell ref="G753:K753"/>
    <mergeCell ref="A754:B754"/>
    <mergeCell ref="G754:K754"/>
    <mergeCell ref="A757:K757"/>
    <mergeCell ref="A758:K758"/>
    <mergeCell ref="G771:K771"/>
    <mergeCell ref="A772:B772"/>
    <mergeCell ref="G772:K772"/>
    <mergeCell ref="G775:K775"/>
    <mergeCell ref="G776:K776"/>
    <mergeCell ref="G777:K777"/>
    <mergeCell ref="G760:H760"/>
    <mergeCell ref="I760:K760"/>
    <mergeCell ref="A765:B765"/>
    <mergeCell ref="G768:K768"/>
    <mergeCell ref="G769:K769"/>
    <mergeCell ref="G770:K770"/>
    <mergeCell ref="A778:B778"/>
    <mergeCell ref="G778:K778"/>
    <mergeCell ref="A781:K781"/>
    <mergeCell ref="A782:K782"/>
    <mergeCell ref="B783:D783"/>
    <mergeCell ref="A784:A785"/>
    <mergeCell ref="B784:B785"/>
    <mergeCell ref="C784:C785"/>
    <mergeCell ref="D784:D785"/>
    <mergeCell ref="E784:E785"/>
    <mergeCell ref="G795:K795"/>
    <mergeCell ref="A796:B796"/>
    <mergeCell ref="G796:K796"/>
    <mergeCell ref="G799:K799"/>
    <mergeCell ref="G800:K800"/>
    <mergeCell ref="G801:K801"/>
    <mergeCell ref="G784:H784"/>
    <mergeCell ref="I784:K784"/>
    <mergeCell ref="A789:B789"/>
    <mergeCell ref="G792:K792"/>
    <mergeCell ref="G793:K793"/>
    <mergeCell ref="G794:K794"/>
    <mergeCell ref="A802:B802"/>
    <mergeCell ref="G802:K802"/>
    <mergeCell ref="A805:K805"/>
    <mergeCell ref="A806:K806"/>
    <mergeCell ref="B807:D807"/>
    <mergeCell ref="A808:A809"/>
    <mergeCell ref="B808:B809"/>
    <mergeCell ref="C808:C809"/>
    <mergeCell ref="D808:D809"/>
    <mergeCell ref="E808:E809"/>
    <mergeCell ref="G819:K819"/>
    <mergeCell ref="A820:B820"/>
    <mergeCell ref="G820:K820"/>
    <mergeCell ref="G823:K823"/>
    <mergeCell ref="G824:K824"/>
    <mergeCell ref="G825:K825"/>
    <mergeCell ref="G808:H808"/>
    <mergeCell ref="I808:K808"/>
    <mergeCell ref="A813:B813"/>
    <mergeCell ref="G816:K816"/>
    <mergeCell ref="G817:K817"/>
    <mergeCell ref="G818:K818"/>
    <mergeCell ref="A826:B826"/>
    <mergeCell ref="G826:K826"/>
    <mergeCell ref="A829:K829"/>
    <mergeCell ref="A830:K830"/>
    <mergeCell ref="B831:D831"/>
    <mergeCell ref="A832:A833"/>
    <mergeCell ref="B832:B833"/>
    <mergeCell ref="C832:C833"/>
    <mergeCell ref="D832:D833"/>
    <mergeCell ref="E832:E833"/>
    <mergeCell ref="A850:B850"/>
    <mergeCell ref="G850:K850"/>
    <mergeCell ref="G843:K843"/>
    <mergeCell ref="A844:B844"/>
    <mergeCell ref="G844:K844"/>
    <mergeCell ref="G847:K847"/>
    <mergeCell ref="G848:K848"/>
    <mergeCell ref="G849:K849"/>
    <mergeCell ref="G832:H832"/>
    <mergeCell ref="I832:K832"/>
    <mergeCell ref="A837:B837"/>
    <mergeCell ref="G840:K840"/>
    <mergeCell ref="G841:K841"/>
    <mergeCell ref="G842:K842"/>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sheetPr>
  <dimension ref="B1:M28"/>
  <sheetViews>
    <sheetView topLeftCell="A22" workbookViewId="0">
      <selection activeCell="E26" sqref="E26"/>
    </sheetView>
  </sheetViews>
  <sheetFormatPr defaultRowHeight="15" x14ac:dyDescent="0.25"/>
  <cols>
    <col min="1" max="2" width="9.140625" style="33"/>
    <col min="3" max="3" width="20.5703125" style="33" bestFit="1" customWidth="1"/>
    <col min="4" max="4" width="13.5703125" style="33" customWidth="1"/>
    <col min="5" max="5" width="12" style="33" customWidth="1"/>
    <col min="6" max="6" width="14.42578125" style="33" bestFit="1" customWidth="1"/>
    <col min="7" max="7" width="23.28515625" style="33" customWidth="1"/>
    <col min="8" max="8" width="43.5703125" style="33" customWidth="1"/>
    <col min="9" max="9" width="17.7109375" style="33" customWidth="1"/>
    <col min="10" max="12" width="12.7109375" style="33" customWidth="1"/>
    <col min="13" max="13" width="14.5703125" style="33" customWidth="1"/>
    <col min="14" max="16384" width="9.140625" style="33"/>
  </cols>
  <sheetData>
    <row r="1" spans="2:13" x14ac:dyDescent="0.25">
      <c r="I1" s="268" t="s">
        <v>14</v>
      </c>
      <c r="J1" s="268"/>
      <c r="K1" s="268"/>
      <c r="L1" s="268"/>
      <c r="M1" s="268"/>
    </row>
    <row r="2" spans="2:13" x14ac:dyDescent="0.25">
      <c r="I2" s="268" t="s">
        <v>22</v>
      </c>
      <c r="J2" s="268"/>
      <c r="K2" s="268"/>
      <c r="L2" s="268"/>
      <c r="M2" s="268"/>
    </row>
    <row r="3" spans="2:13" x14ac:dyDescent="0.25">
      <c r="I3" s="268" t="s">
        <v>113</v>
      </c>
      <c r="J3" s="268"/>
      <c r="K3" s="268"/>
      <c r="L3" s="268"/>
      <c r="M3" s="268"/>
    </row>
    <row r="5" spans="2:13" ht="48.75" customHeight="1" x14ac:dyDescent="0.3">
      <c r="B5" s="266" t="s">
        <v>333</v>
      </c>
      <c r="C5" s="267"/>
      <c r="D5" s="267"/>
      <c r="E5" s="267"/>
      <c r="F5" s="267"/>
      <c r="G5" s="267"/>
      <c r="H5" s="267"/>
      <c r="I5" s="267"/>
      <c r="J5" s="267"/>
      <c r="K5" s="267"/>
      <c r="L5" s="267"/>
      <c r="M5" s="267"/>
    </row>
    <row r="6" spans="2:13" ht="18.75" x14ac:dyDescent="0.3">
      <c r="B6" s="267" t="s">
        <v>15</v>
      </c>
      <c r="C6" s="267"/>
      <c r="D6" s="267"/>
      <c r="E6" s="267"/>
      <c r="F6" s="267"/>
      <c r="G6" s="267"/>
      <c r="H6" s="267"/>
      <c r="I6" s="267"/>
      <c r="J6" s="267"/>
      <c r="K6" s="267"/>
      <c r="L6" s="267"/>
      <c r="M6" s="267"/>
    </row>
    <row r="8" spans="2:13" ht="15.75" x14ac:dyDescent="0.25">
      <c r="M8" s="41" t="s">
        <v>13</v>
      </c>
    </row>
    <row r="9" spans="2:13" ht="30" customHeight="1" x14ac:dyDescent="0.25">
      <c r="B9" s="264" t="s">
        <v>0</v>
      </c>
      <c r="C9" s="265" t="s">
        <v>1</v>
      </c>
      <c r="D9" s="264" t="s">
        <v>11</v>
      </c>
      <c r="E9" s="265" t="s">
        <v>10</v>
      </c>
      <c r="F9" s="265" t="s">
        <v>12</v>
      </c>
      <c r="G9" s="265" t="s">
        <v>5</v>
      </c>
      <c r="H9" s="264" t="s">
        <v>2</v>
      </c>
      <c r="I9" s="265" t="s">
        <v>3</v>
      </c>
      <c r="J9" s="264" t="s">
        <v>4</v>
      </c>
      <c r="K9" s="264"/>
      <c r="L9" s="264"/>
      <c r="M9" s="264"/>
    </row>
    <row r="10" spans="2:13" ht="37.5" customHeight="1" x14ac:dyDescent="0.25">
      <c r="B10" s="264"/>
      <c r="C10" s="265"/>
      <c r="D10" s="264"/>
      <c r="E10" s="264"/>
      <c r="F10" s="264"/>
      <c r="G10" s="264"/>
      <c r="H10" s="264"/>
      <c r="I10" s="265"/>
      <c r="J10" s="106" t="s">
        <v>6</v>
      </c>
      <c r="K10" s="106" t="s">
        <v>301</v>
      </c>
      <c r="L10" s="106" t="s">
        <v>8</v>
      </c>
      <c r="M10" s="106" t="s">
        <v>9</v>
      </c>
    </row>
    <row r="11" spans="2:13" ht="61.5" customHeight="1" x14ac:dyDescent="0.25">
      <c r="B11" s="105">
        <v>1</v>
      </c>
      <c r="C11" s="98" t="s">
        <v>334</v>
      </c>
      <c r="D11" s="106" t="s">
        <v>344</v>
      </c>
      <c r="E11" s="106" t="s">
        <v>335</v>
      </c>
      <c r="F11" s="96" t="s">
        <v>336</v>
      </c>
      <c r="G11" s="106" t="s">
        <v>331</v>
      </c>
      <c r="H11" s="106" t="s">
        <v>337</v>
      </c>
      <c r="I11" s="97">
        <v>742.1</v>
      </c>
      <c r="J11" s="39">
        <v>161.1</v>
      </c>
      <c r="K11" s="39">
        <v>81</v>
      </c>
      <c r="L11" s="39">
        <v>500</v>
      </c>
      <c r="M11" s="39"/>
    </row>
    <row r="12" spans="2:13" ht="105" x14ac:dyDescent="0.25">
      <c r="B12" s="105">
        <v>2</v>
      </c>
      <c r="C12" s="106" t="s">
        <v>338</v>
      </c>
      <c r="D12" s="106" t="s">
        <v>345</v>
      </c>
      <c r="E12" s="106" t="s">
        <v>335</v>
      </c>
      <c r="F12" s="96" t="s">
        <v>336</v>
      </c>
      <c r="G12" s="106" t="s">
        <v>339</v>
      </c>
      <c r="H12" s="106" t="s">
        <v>337</v>
      </c>
      <c r="I12" s="97">
        <v>981.4</v>
      </c>
      <c r="J12" s="39">
        <v>400.4</v>
      </c>
      <c r="K12" s="39">
        <v>81</v>
      </c>
      <c r="L12" s="39">
        <v>500</v>
      </c>
      <c r="M12" s="39"/>
    </row>
    <row r="13" spans="2:13" ht="39" customHeight="1" x14ac:dyDescent="0.25">
      <c r="B13" s="257">
        <v>3</v>
      </c>
      <c r="C13" s="255" t="s">
        <v>340</v>
      </c>
      <c r="D13" s="261" t="s">
        <v>346</v>
      </c>
      <c r="E13" s="261" t="s">
        <v>335</v>
      </c>
      <c r="F13" s="261" t="s">
        <v>336</v>
      </c>
      <c r="G13" s="261" t="s">
        <v>307</v>
      </c>
      <c r="H13" s="261" t="s">
        <v>337</v>
      </c>
      <c r="I13" s="325">
        <v>760</v>
      </c>
      <c r="J13" s="323">
        <v>139</v>
      </c>
      <c r="K13" s="323">
        <v>81</v>
      </c>
      <c r="L13" s="323">
        <v>540</v>
      </c>
      <c r="M13" s="323"/>
    </row>
    <row r="14" spans="2:13" ht="39" customHeight="1" x14ac:dyDescent="0.25">
      <c r="B14" s="258"/>
      <c r="C14" s="256"/>
      <c r="D14" s="263"/>
      <c r="E14" s="263"/>
      <c r="F14" s="263"/>
      <c r="G14" s="263"/>
      <c r="H14" s="263"/>
      <c r="I14" s="326"/>
      <c r="J14" s="324"/>
      <c r="K14" s="324"/>
      <c r="L14" s="324"/>
      <c r="M14" s="324"/>
    </row>
    <row r="15" spans="2:13" ht="75.75" customHeight="1" x14ac:dyDescent="0.25">
      <c r="B15" s="105">
        <v>4</v>
      </c>
      <c r="C15" s="98" t="s">
        <v>341</v>
      </c>
      <c r="D15" s="106" t="s">
        <v>347</v>
      </c>
      <c r="E15" s="106" t="s">
        <v>342</v>
      </c>
      <c r="F15" s="96" t="s">
        <v>336</v>
      </c>
      <c r="G15" s="106" t="s">
        <v>307</v>
      </c>
      <c r="H15" s="106" t="s">
        <v>337</v>
      </c>
      <c r="I15" s="97">
        <v>760</v>
      </c>
      <c r="J15" s="39">
        <v>139</v>
      </c>
      <c r="K15" s="39">
        <v>81</v>
      </c>
      <c r="L15" s="39">
        <v>540</v>
      </c>
      <c r="M15" s="39"/>
    </row>
    <row r="16" spans="2:13" ht="75" x14ac:dyDescent="0.25">
      <c r="B16" s="105">
        <v>5</v>
      </c>
      <c r="C16" s="98" t="s">
        <v>343</v>
      </c>
      <c r="D16" s="106" t="s">
        <v>348</v>
      </c>
      <c r="E16" s="106" t="s">
        <v>342</v>
      </c>
      <c r="F16" s="96" t="s">
        <v>336</v>
      </c>
      <c r="G16" s="106" t="s">
        <v>315</v>
      </c>
      <c r="H16" s="106" t="s">
        <v>337</v>
      </c>
      <c r="I16" s="97">
        <v>266.60000000000002</v>
      </c>
      <c r="J16" s="39">
        <v>77.599999999999994</v>
      </c>
      <c r="K16" s="39">
        <v>81</v>
      </c>
      <c r="L16" s="39">
        <v>108</v>
      </c>
      <c r="M16" s="39"/>
    </row>
    <row r="17" spans="2:13" ht="60" x14ac:dyDescent="0.25">
      <c r="B17" s="105">
        <v>6</v>
      </c>
      <c r="C17" s="98" t="s">
        <v>276</v>
      </c>
      <c r="D17" s="106" t="s">
        <v>349</v>
      </c>
      <c r="E17" s="106" t="s">
        <v>342</v>
      </c>
      <c r="F17" s="96" t="s">
        <v>336</v>
      </c>
      <c r="G17" s="106" t="s">
        <v>350</v>
      </c>
      <c r="H17" s="106" t="s">
        <v>337</v>
      </c>
      <c r="I17" s="97">
        <v>1303.4000000000001</v>
      </c>
      <c r="J17" s="39">
        <v>782.4</v>
      </c>
      <c r="K17" s="39">
        <v>81</v>
      </c>
      <c r="L17" s="39">
        <v>440</v>
      </c>
      <c r="M17" s="39"/>
    </row>
    <row r="18" spans="2:13" ht="105" x14ac:dyDescent="0.25">
      <c r="B18" s="105">
        <v>7</v>
      </c>
      <c r="C18" s="98" t="s">
        <v>351</v>
      </c>
      <c r="D18" s="106" t="s">
        <v>352</v>
      </c>
      <c r="E18" s="106" t="s">
        <v>342</v>
      </c>
      <c r="F18" s="96" t="s">
        <v>336</v>
      </c>
      <c r="G18" s="106" t="s">
        <v>353</v>
      </c>
      <c r="H18" s="106" t="s">
        <v>337</v>
      </c>
      <c r="I18" s="97">
        <v>904.4</v>
      </c>
      <c r="J18" s="39">
        <v>163.4</v>
      </c>
      <c r="K18" s="39">
        <v>81</v>
      </c>
      <c r="L18" s="39">
        <v>660</v>
      </c>
      <c r="M18" s="39"/>
    </row>
    <row r="19" spans="2:13" ht="60" x14ac:dyDescent="0.25">
      <c r="B19" s="105">
        <v>8</v>
      </c>
      <c r="C19" s="98" t="s">
        <v>354</v>
      </c>
      <c r="D19" s="106" t="s">
        <v>349</v>
      </c>
      <c r="E19" s="106" t="s">
        <v>342</v>
      </c>
      <c r="F19" s="96" t="s">
        <v>336</v>
      </c>
      <c r="G19" s="106" t="s">
        <v>355</v>
      </c>
      <c r="H19" s="106" t="s">
        <v>337</v>
      </c>
      <c r="I19" s="97">
        <v>341</v>
      </c>
      <c r="J19" s="39">
        <v>287</v>
      </c>
      <c r="K19" s="39">
        <v>54</v>
      </c>
      <c r="L19" s="39">
        <v>0</v>
      </c>
      <c r="M19" s="39"/>
    </row>
    <row r="20" spans="2:13" ht="75" x14ac:dyDescent="0.25">
      <c r="B20" s="105">
        <v>9</v>
      </c>
      <c r="C20" s="98" t="s">
        <v>356</v>
      </c>
      <c r="D20" s="106" t="s">
        <v>346</v>
      </c>
      <c r="E20" s="106" t="s">
        <v>342</v>
      </c>
      <c r="F20" s="96" t="s">
        <v>336</v>
      </c>
      <c r="G20" s="106" t="s">
        <v>320</v>
      </c>
      <c r="H20" s="106" t="s">
        <v>337</v>
      </c>
      <c r="I20" s="97">
        <v>668.4</v>
      </c>
      <c r="J20" s="39">
        <v>187.4</v>
      </c>
      <c r="K20" s="39">
        <v>81</v>
      </c>
      <c r="L20" s="39">
        <v>400</v>
      </c>
      <c r="M20" s="39"/>
    </row>
    <row r="21" spans="2:13" ht="60" x14ac:dyDescent="0.25">
      <c r="B21" s="105">
        <v>10</v>
      </c>
      <c r="C21" s="98" t="s">
        <v>357</v>
      </c>
      <c r="D21" s="106" t="s">
        <v>344</v>
      </c>
      <c r="E21" s="106" t="s">
        <v>342</v>
      </c>
      <c r="F21" s="96" t="s">
        <v>336</v>
      </c>
      <c r="G21" s="106" t="s">
        <v>358</v>
      </c>
      <c r="H21" s="106" t="s">
        <v>337</v>
      </c>
      <c r="I21" s="97">
        <v>1586.9</v>
      </c>
      <c r="J21" s="39">
        <v>1005.9</v>
      </c>
      <c r="K21" s="39">
        <v>81</v>
      </c>
      <c r="L21" s="39">
        <v>500</v>
      </c>
      <c r="M21" s="39"/>
    </row>
    <row r="22" spans="2:13" ht="60" x14ac:dyDescent="0.25">
      <c r="B22" s="105">
        <v>11</v>
      </c>
      <c r="C22" s="98" t="s">
        <v>359</v>
      </c>
      <c r="D22" s="106" t="s">
        <v>344</v>
      </c>
      <c r="E22" s="106" t="s">
        <v>342</v>
      </c>
      <c r="F22" s="96" t="s">
        <v>336</v>
      </c>
      <c r="G22" s="106" t="s">
        <v>360</v>
      </c>
      <c r="H22" s="106" t="s">
        <v>337</v>
      </c>
      <c r="I22" s="97">
        <v>881</v>
      </c>
      <c r="J22" s="39">
        <v>200</v>
      </c>
      <c r="K22" s="39">
        <v>81</v>
      </c>
      <c r="L22" s="39">
        <v>600</v>
      </c>
      <c r="M22" s="39"/>
    </row>
    <row r="23" spans="2:13" ht="75" x14ac:dyDescent="0.25">
      <c r="B23" s="105">
        <v>12</v>
      </c>
      <c r="C23" s="98" t="s">
        <v>361</v>
      </c>
      <c r="D23" s="106" t="s">
        <v>362</v>
      </c>
      <c r="E23" s="106" t="s">
        <v>342</v>
      </c>
      <c r="F23" s="96" t="s">
        <v>336</v>
      </c>
      <c r="G23" s="106" t="s">
        <v>318</v>
      </c>
      <c r="H23" s="106" t="s">
        <v>337</v>
      </c>
      <c r="I23" s="97">
        <v>130.19999999999999</v>
      </c>
      <c r="J23" s="39">
        <v>49.2</v>
      </c>
      <c r="K23" s="39">
        <v>81</v>
      </c>
      <c r="L23" s="39">
        <v>0</v>
      </c>
      <c r="M23" s="39"/>
    </row>
    <row r="24" spans="2:13" ht="60" x14ac:dyDescent="0.25">
      <c r="B24" s="105">
        <v>13</v>
      </c>
      <c r="C24" s="98" t="s">
        <v>363</v>
      </c>
      <c r="D24" s="106" t="s">
        <v>364</v>
      </c>
      <c r="E24" s="106" t="s">
        <v>342</v>
      </c>
      <c r="F24" s="96" t="s">
        <v>336</v>
      </c>
      <c r="G24" s="106" t="s">
        <v>380</v>
      </c>
      <c r="H24" s="106" t="s">
        <v>337</v>
      </c>
      <c r="I24" s="97">
        <v>416.6</v>
      </c>
      <c r="J24" s="39">
        <v>335.6</v>
      </c>
      <c r="K24" s="39">
        <v>81</v>
      </c>
      <c r="L24" s="39">
        <v>0</v>
      </c>
      <c r="M24" s="39"/>
    </row>
    <row r="25" spans="2:13" ht="83.25" customHeight="1" x14ac:dyDescent="0.25">
      <c r="B25" s="105">
        <v>14</v>
      </c>
      <c r="C25" s="255" t="s">
        <v>365</v>
      </c>
      <c r="D25" s="261" t="s">
        <v>366</v>
      </c>
      <c r="E25" s="106" t="s">
        <v>377</v>
      </c>
      <c r="F25" s="96" t="s">
        <v>367</v>
      </c>
      <c r="G25" s="106" t="s">
        <v>339</v>
      </c>
      <c r="H25" s="106" t="s">
        <v>368</v>
      </c>
      <c r="I25" s="97">
        <v>1371.7</v>
      </c>
      <c r="J25" s="39">
        <v>399.7</v>
      </c>
      <c r="K25" s="39">
        <v>162</v>
      </c>
      <c r="L25" s="39">
        <v>810</v>
      </c>
      <c r="M25" s="39"/>
    </row>
    <row r="26" spans="2:13" ht="64.5" customHeight="1" x14ac:dyDescent="0.25">
      <c r="B26" s="105"/>
      <c r="C26" s="256"/>
      <c r="D26" s="263"/>
      <c r="E26" s="106" t="s">
        <v>378</v>
      </c>
      <c r="F26" s="96" t="s">
        <v>379</v>
      </c>
      <c r="G26" s="106" t="s">
        <v>320</v>
      </c>
      <c r="H26" s="106" t="s">
        <v>381</v>
      </c>
      <c r="I26" s="97">
        <v>1445</v>
      </c>
      <c r="J26" s="39">
        <v>230</v>
      </c>
      <c r="K26" s="39">
        <v>135</v>
      </c>
      <c r="L26" s="39">
        <v>1080</v>
      </c>
      <c r="M26" s="39"/>
    </row>
    <row r="27" spans="2:13" ht="105" x14ac:dyDescent="0.25">
      <c r="B27" s="105">
        <v>15</v>
      </c>
      <c r="C27" s="98" t="s">
        <v>369</v>
      </c>
      <c r="D27" s="106" t="s">
        <v>370</v>
      </c>
      <c r="E27" s="106" t="s">
        <v>371</v>
      </c>
      <c r="F27" s="96" t="s">
        <v>372</v>
      </c>
      <c r="G27" s="106" t="s">
        <v>307</v>
      </c>
      <c r="H27" s="106" t="s">
        <v>383</v>
      </c>
      <c r="I27" s="97">
        <v>373.2</v>
      </c>
      <c r="J27" s="39">
        <v>169.2</v>
      </c>
      <c r="K27" s="39">
        <v>54</v>
      </c>
      <c r="L27" s="39">
        <v>150</v>
      </c>
      <c r="M27" s="39"/>
    </row>
    <row r="28" spans="2:13" ht="60" x14ac:dyDescent="0.25">
      <c r="B28" s="105">
        <v>16</v>
      </c>
      <c r="C28" s="98" t="s">
        <v>373</v>
      </c>
      <c r="D28" s="106" t="s">
        <v>374</v>
      </c>
      <c r="E28" s="106" t="s">
        <v>375</v>
      </c>
      <c r="F28" s="96" t="s">
        <v>376</v>
      </c>
      <c r="G28" s="106" t="s">
        <v>331</v>
      </c>
      <c r="H28" s="106" t="s">
        <v>382</v>
      </c>
      <c r="I28" s="97">
        <v>488.2</v>
      </c>
      <c r="J28" s="39">
        <v>157.19999999999999</v>
      </c>
      <c r="K28" s="39">
        <v>81</v>
      </c>
      <c r="L28" s="39">
        <v>250</v>
      </c>
      <c r="M28" s="39"/>
    </row>
  </sheetData>
  <mergeCells count="28">
    <mergeCell ref="C25:C26"/>
    <mergeCell ref="D25:D26"/>
    <mergeCell ref="I13:I14"/>
    <mergeCell ref="H13:H14"/>
    <mergeCell ref="G9:G10"/>
    <mergeCell ref="H9:H10"/>
    <mergeCell ref="I9:I10"/>
    <mergeCell ref="J9:M9"/>
    <mergeCell ref="B13:B14"/>
    <mergeCell ref="C13:C14"/>
    <mergeCell ref="D13:D14"/>
    <mergeCell ref="E13:E14"/>
    <mergeCell ref="F13:F14"/>
    <mergeCell ref="G13:G14"/>
    <mergeCell ref="B9:B10"/>
    <mergeCell ref="C9:C10"/>
    <mergeCell ref="D9:D10"/>
    <mergeCell ref="E9:E10"/>
    <mergeCell ref="F9:F10"/>
    <mergeCell ref="J13:J14"/>
    <mergeCell ref="K13:K14"/>
    <mergeCell ref="L13:L14"/>
    <mergeCell ref="M13:M14"/>
    <mergeCell ref="I1:M1"/>
    <mergeCell ref="I2:M2"/>
    <mergeCell ref="I3:M3"/>
    <mergeCell ref="B5:M5"/>
    <mergeCell ref="B6:M6"/>
  </mergeCells>
  <pageMargins left="0.7" right="0.7" top="0.75" bottom="0.75" header="0.3" footer="0.3"/>
  <pageSetup paperSize="9" orientation="portrait" horizontalDpi="300" verticalDpi="30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sheetPr>
  <dimension ref="A1:M38"/>
  <sheetViews>
    <sheetView topLeftCell="A36" workbookViewId="0">
      <selection activeCell="B13" sqref="B13:M13"/>
    </sheetView>
  </sheetViews>
  <sheetFormatPr defaultRowHeight="15" x14ac:dyDescent="0.25"/>
  <cols>
    <col min="2" max="3" width="15.42578125" customWidth="1"/>
    <col min="4" max="4" width="12" customWidth="1"/>
    <col min="5" max="5" width="10.28515625" customWidth="1"/>
    <col min="6" max="6" width="16" customWidth="1"/>
    <col min="7" max="7" width="19.5703125" customWidth="1"/>
    <col min="8" max="8" width="17.5703125" customWidth="1"/>
    <col min="9" max="9" width="17.28515625" customWidth="1"/>
    <col min="10" max="10" width="15" customWidth="1"/>
    <col min="11" max="11" width="15.42578125" customWidth="1"/>
    <col min="12" max="12" width="15.5703125" bestFit="1" customWidth="1"/>
  </cols>
  <sheetData>
    <row r="1" spans="1:13" x14ac:dyDescent="0.25">
      <c r="A1" s="33"/>
      <c r="B1" s="33"/>
      <c r="C1" s="33"/>
      <c r="D1" s="33"/>
      <c r="E1" s="33"/>
      <c r="F1" s="33"/>
      <c r="G1" s="33"/>
      <c r="H1" s="33"/>
      <c r="I1" s="268" t="s">
        <v>14</v>
      </c>
      <c r="J1" s="268"/>
      <c r="K1" s="268"/>
      <c r="L1" s="268"/>
      <c r="M1" s="268"/>
    </row>
    <row r="2" spans="1:13" x14ac:dyDescent="0.25">
      <c r="A2" s="33"/>
      <c r="B2" s="33"/>
      <c r="C2" s="33"/>
      <c r="D2" s="33"/>
      <c r="E2" s="33"/>
      <c r="F2" s="33"/>
      <c r="G2" s="33"/>
      <c r="H2" s="33"/>
      <c r="I2" s="268" t="s">
        <v>22</v>
      </c>
      <c r="J2" s="268"/>
      <c r="K2" s="268"/>
      <c r="L2" s="268"/>
      <c r="M2" s="268"/>
    </row>
    <row r="3" spans="1:13" x14ac:dyDescent="0.25">
      <c r="A3" s="33"/>
      <c r="B3" s="33"/>
      <c r="C3" s="33"/>
      <c r="D3" s="33"/>
      <c r="E3" s="33"/>
      <c r="F3" s="33"/>
      <c r="G3" s="33"/>
      <c r="H3" s="33"/>
      <c r="I3" s="268" t="s">
        <v>114</v>
      </c>
      <c r="J3" s="268"/>
      <c r="K3" s="268"/>
      <c r="L3" s="268"/>
      <c r="M3" s="268"/>
    </row>
    <row r="4" spans="1:13" x14ac:dyDescent="0.25">
      <c r="A4" s="33"/>
      <c r="B4" s="33"/>
      <c r="C4" s="33"/>
      <c r="D4" s="33"/>
      <c r="E4" s="33"/>
      <c r="F4" s="33"/>
      <c r="G4" s="33"/>
      <c r="H4" s="33"/>
      <c r="I4" s="33"/>
      <c r="J4" s="33"/>
      <c r="K4" s="33"/>
      <c r="L4" s="33"/>
      <c r="M4" s="33"/>
    </row>
    <row r="5" spans="1:13" ht="39" customHeight="1" x14ac:dyDescent="0.3">
      <c r="A5" s="266" t="s">
        <v>481</v>
      </c>
      <c r="B5" s="267"/>
      <c r="C5" s="267"/>
      <c r="D5" s="267"/>
      <c r="E5" s="267"/>
      <c r="F5" s="267"/>
      <c r="G5" s="267"/>
      <c r="H5" s="267"/>
      <c r="I5" s="267"/>
      <c r="J5" s="267"/>
      <c r="K5" s="267"/>
      <c r="L5" s="267"/>
      <c r="M5" s="267"/>
    </row>
    <row r="6" spans="1:13" x14ac:dyDescent="0.25">
      <c r="A6" s="270" t="s">
        <v>15</v>
      </c>
      <c r="B6" s="270"/>
      <c r="C6" s="270"/>
      <c r="D6" s="270"/>
      <c r="E6" s="270"/>
      <c r="F6" s="270"/>
      <c r="G6" s="270"/>
      <c r="H6" s="270"/>
      <c r="I6" s="270"/>
      <c r="J6" s="270"/>
      <c r="K6" s="270"/>
      <c r="L6" s="270"/>
      <c r="M6" s="270"/>
    </row>
    <row r="7" spans="1:13" x14ac:dyDescent="0.25">
      <c r="A7" s="33"/>
      <c r="B7" s="33"/>
      <c r="C7" s="33"/>
      <c r="D7" s="33"/>
      <c r="E7" s="33"/>
      <c r="F7" s="33"/>
      <c r="G7" s="33"/>
      <c r="H7" s="33"/>
      <c r="I7" s="33"/>
      <c r="J7" s="33"/>
      <c r="K7" s="33"/>
      <c r="L7" s="33"/>
      <c r="M7" s="33"/>
    </row>
    <row r="8" spans="1:13" x14ac:dyDescent="0.25">
      <c r="A8" s="33"/>
      <c r="B8" s="33"/>
      <c r="C8" s="33"/>
      <c r="D8" s="33"/>
      <c r="E8" s="33"/>
      <c r="F8" s="33"/>
      <c r="G8" s="33"/>
      <c r="H8" s="33"/>
      <c r="I8" s="33"/>
      <c r="J8" s="33"/>
      <c r="K8" s="33"/>
      <c r="L8" s="33"/>
      <c r="M8" s="104" t="s">
        <v>13</v>
      </c>
    </row>
    <row r="9" spans="1:13" ht="15" customHeight="1" x14ac:dyDescent="0.25">
      <c r="A9" s="264" t="s">
        <v>0</v>
      </c>
      <c r="B9" s="265" t="s">
        <v>1</v>
      </c>
      <c r="C9" s="264" t="s">
        <v>11</v>
      </c>
      <c r="D9" s="265" t="s">
        <v>10</v>
      </c>
      <c r="E9" s="265" t="s">
        <v>12</v>
      </c>
      <c r="F9" s="265" t="s">
        <v>5</v>
      </c>
      <c r="G9" s="264" t="s">
        <v>2</v>
      </c>
      <c r="H9" s="265" t="s">
        <v>3</v>
      </c>
      <c r="I9" s="264" t="s">
        <v>4</v>
      </c>
      <c r="J9" s="264"/>
      <c r="K9" s="264"/>
      <c r="L9" s="264"/>
      <c r="M9" s="264" t="s">
        <v>16</v>
      </c>
    </row>
    <row r="10" spans="1:13" ht="30" x14ac:dyDescent="0.25">
      <c r="A10" s="264"/>
      <c r="B10" s="265"/>
      <c r="C10" s="264"/>
      <c r="D10" s="264"/>
      <c r="E10" s="264"/>
      <c r="F10" s="264"/>
      <c r="G10" s="264"/>
      <c r="H10" s="265"/>
      <c r="I10" s="106" t="s">
        <v>6</v>
      </c>
      <c r="J10" s="106" t="s">
        <v>7</v>
      </c>
      <c r="K10" s="106" t="s">
        <v>8</v>
      </c>
      <c r="L10" s="106" t="s">
        <v>9</v>
      </c>
      <c r="M10" s="264"/>
    </row>
    <row r="11" spans="1:13" x14ac:dyDescent="0.25">
      <c r="A11" s="105"/>
      <c r="B11" s="36"/>
      <c r="C11" s="106"/>
      <c r="D11" s="106"/>
      <c r="E11" s="37"/>
      <c r="F11" s="106"/>
      <c r="G11" s="36"/>
      <c r="H11" s="43"/>
      <c r="I11" s="105"/>
      <c r="J11" s="105"/>
      <c r="K11" s="105"/>
      <c r="L11" s="40">
        <v>0</v>
      </c>
      <c r="M11" s="42"/>
    </row>
    <row r="12" spans="1:13" ht="90" x14ac:dyDescent="0.25">
      <c r="A12" s="116">
        <v>1</v>
      </c>
      <c r="B12" s="114" t="s">
        <v>401</v>
      </c>
      <c r="C12" s="117" t="s">
        <v>402</v>
      </c>
      <c r="D12" s="117" t="s">
        <v>403</v>
      </c>
      <c r="E12" s="117" t="s">
        <v>404</v>
      </c>
      <c r="F12" s="117" t="s">
        <v>405</v>
      </c>
      <c r="G12" s="117" t="s">
        <v>406</v>
      </c>
      <c r="H12" s="118">
        <v>15551279</v>
      </c>
      <c r="I12" s="119">
        <v>14239279</v>
      </c>
      <c r="J12" s="119">
        <v>0</v>
      </c>
      <c r="K12" s="119">
        <v>0</v>
      </c>
      <c r="L12" s="119">
        <v>1312000</v>
      </c>
      <c r="M12" s="120"/>
    </row>
    <row r="13" spans="1:13" s="121" customFormat="1" ht="104.25" customHeight="1" x14ac:dyDescent="0.25">
      <c r="A13" s="20">
        <v>2</v>
      </c>
      <c r="B13" s="98" t="s">
        <v>408</v>
      </c>
      <c r="C13" s="99" t="s">
        <v>407</v>
      </c>
      <c r="D13" s="99" t="s">
        <v>409</v>
      </c>
      <c r="E13" s="99" t="s">
        <v>410</v>
      </c>
      <c r="F13" s="99" t="s">
        <v>411</v>
      </c>
      <c r="G13" s="99" t="s">
        <v>412</v>
      </c>
      <c r="H13" s="100">
        <v>25522682</v>
      </c>
      <c r="I13" s="101">
        <v>10054431</v>
      </c>
      <c r="J13" s="101">
        <v>8510363</v>
      </c>
      <c r="K13" s="101">
        <v>6016795</v>
      </c>
      <c r="L13" s="101">
        <v>941093</v>
      </c>
      <c r="M13" s="103"/>
    </row>
    <row r="14" spans="1:13" ht="171" customHeight="1" x14ac:dyDescent="0.25">
      <c r="A14" s="122">
        <v>3</v>
      </c>
      <c r="B14" s="98" t="s">
        <v>413</v>
      </c>
      <c r="C14" s="99" t="s">
        <v>344</v>
      </c>
      <c r="D14" s="99" t="s">
        <v>414</v>
      </c>
      <c r="E14" s="99" t="s">
        <v>415</v>
      </c>
      <c r="F14" s="99" t="s">
        <v>416</v>
      </c>
      <c r="G14" s="99" t="s">
        <v>417</v>
      </c>
      <c r="H14" s="39">
        <v>30634064</v>
      </c>
      <c r="I14" s="123">
        <v>19959500</v>
      </c>
      <c r="J14" s="123">
        <v>4380116</v>
      </c>
      <c r="K14" s="123">
        <v>3361786</v>
      </c>
      <c r="L14" s="123">
        <v>2932662</v>
      </c>
      <c r="M14" s="121"/>
    </row>
    <row r="15" spans="1:13" ht="132" customHeight="1" x14ac:dyDescent="0.25">
      <c r="A15" s="20">
        <v>4</v>
      </c>
      <c r="B15" s="98" t="s">
        <v>418</v>
      </c>
      <c r="C15" s="99" t="s">
        <v>419</v>
      </c>
      <c r="D15" s="99" t="s">
        <v>420</v>
      </c>
      <c r="E15" s="99" t="s">
        <v>415</v>
      </c>
      <c r="F15" s="99" t="s">
        <v>416</v>
      </c>
      <c r="G15" s="99" t="s">
        <v>421</v>
      </c>
      <c r="H15" s="101">
        <v>1784183</v>
      </c>
      <c r="I15" s="124">
        <v>0</v>
      </c>
      <c r="J15" s="124">
        <v>0</v>
      </c>
      <c r="K15" s="124">
        <v>0</v>
      </c>
      <c r="L15" s="123">
        <v>1784183</v>
      </c>
      <c r="M15" s="121"/>
    </row>
    <row r="16" spans="1:13" ht="128.25" customHeight="1" x14ac:dyDescent="0.25">
      <c r="A16" s="20">
        <v>5</v>
      </c>
      <c r="B16" s="98" t="s">
        <v>422</v>
      </c>
      <c r="C16" s="99" t="s">
        <v>419</v>
      </c>
      <c r="D16" s="99" t="s">
        <v>420</v>
      </c>
      <c r="E16" s="99" t="s">
        <v>415</v>
      </c>
      <c r="F16" s="99" t="s">
        <v>416</v>
      </c>
      <c r="G16" s="99" t="s">
        <v>421</v>
      </c>
      <c r="H16" s="101">
        <v>21747687</v>
      </c>
      <c r="I16" s="123">
        <v>19959500</v>
      </c>
      <c r="J16" s="124">
        <v>0</v>
      </c>
      <c r="K16" s="124">
        <v>0</v>
      </c>
      <c r="L16" s="123">
        <v>1788187</v>
      </c>
      <c r="M16" s="121"/>
    </row>
    <row r="17" spans="1:13" ht="126.75" customHeight="1" x14ac:dyDescent="0.25">
      <c r="A17" s="20">
        <v>6</v>
      </c>
      <c r="B17" s="98" t="s">
        <v>423</v>
      </c>
      <c r="C17" s="99" t="s">
        <v>419</v>
      </c>
      <c r="D17" s="99" t="s">
        <v>420</v>
      </c>
      <c r="E17" s="99" t="s">
        <v>415</v>
      </c>
      <c r="F17" s="99" t="s">
        <v>416</v>
      </c>
      <c r="G17" s="99" t="s">
        <v>424</v>
      </c>
      <c r="H17" s="101">
        <v>21738143</v>
      </c>
      <c r="I17" s="123">
        <v>19959500</v>
      </c>
      <c r="J17" s="124">
        <v>0</v>
      </c>
      <c r="K17" s="124">
        <v>0</v>
      </c>
      <c r="L17" s="123">
        <v>1778643</v>
      </c>
      <c r="M17" s="121"/>
    </row>
    <row r="18" spans="1:13" ht="201.75" customHeight="1" x14ac:dyDescent="0.25">
      <c r="A18" s="20">
        <v>7</v>
      </c>
      <c r="B18" s="98" t="s">
        <v>425</v>
      </c>
      <c r="C18" s="99" t="s">
        <v>426</v>
      </c>
      <c r="D18" s="99" t="s">
        <v>427</v>
      </c>
      <c r="E18" s="99" t="s">
        <v>428</v>
      </c>
      <c r="F18" s="99" t="s">
        <v>429</v>
      </c>
      <c r="G18" s="99" t="s">
        <v>430</v>
      </c>
      <c r="H18" s="101">
        <v>43600080</v>
      </c>
      <c r="I18" s="123">
        <v>21307618</v>
      </c>
      <c r="J18" s="123">
        <v>3987060</v>
      </c>
      <c r="K18" s="123">
        <v>9650787</v>
      </c>
      <c r="L18" s="123">
        <v>8654615</v>
      </c>
      <c r="M18" s="121"/>
    </row>
    <row r="19" spans="1:13" ht="209.25" customHeight="1" x14ac:dyDescent="0.25">
      <c r="A19" s="20">
        <v>8</v>
      </c>
      <c r="B19" s="98" t="s">
        <v>431</v>
      </c>
      <c r="C19" s="99" t="s">
        <v>432</v>
      </c>
      <c r="D19" s="99" t="s">
        <v>427</v>
      </c>
      <c r="E19" s="99" t="s">
        <v>428</v>
      </c>
      <c r="F19" s="99" t="s">
        <v>429</v>
      </c>
      <c r="G19" s="99" t="s">
        <v>430</v>
      </c>
      <c r="H19" s="101">
        <v>39574243</v>
      </c>
      <c r="I19" s="123">
        <v>21307618</v>
      </c>
      <c r="J19" s="123">
        <v>3987060</v>
      </c>
      <c r="K19" s="123">
        <v>5624950</v>
      </c>
      <c r="L19" s="123">
        <v>8654615</v>
      </c>
      <c r="M19" s="121"/>
    </row>
    <row r="20" spans="1:13" ht="206.25" customHeight="1" x14ac:dyDescent="0.25">
      <c r="A20" s="20">
        <v>9</v>
      </c>
      <c r="B20" s="98" t="s">
        <v>433</v>
      </c>
      <c r="C20" s="99" t="s">
        <v>434</v>
      </c>
      <c r="D20" s="99" t="s">
        <v>427</v>
      </c>
      <c r="E20" s="99" t="s">
        <v>428</v>
      </c>
      <c r="F20" s="99" t="s">
        <v>429</v>
      </c>
      <c r="G20" s="99" t="s">
        <v>430</v>
      </c>
      <c r="H20" s="101">
        <v>43600080</v>
      </c>
      <c r="I20" s="123">
        <v>21307618</v>
      </c>
      <c r="J20" s="123">
        <v>3987060</v>
      </c>
      <c r="K20" s="123">
        <v>9650787</v>
      </c>
      <c r="L20" s="123">
        <v>8654615</v>
      </c>
      <c r="M20" s="121"/>
    </row>
    <row r="21" spans="1:13" ht="203.25" customHeight="1" x14ac:dyDescent="0.25">
      <c r="A21" s="20">
        <v>10</v>
      </c>
      <c r="B21" s="98" t="s">
        <v>435</v>
      </c>
      <c r="C21" s="99" t="s">
        <v>436</v>
      </c>
      <c r="D21" s="99" t="s">
        <v>427</v>
      </c>
      <c r="E21" s="99" t="s">
        <v>428</v>
      </c>
      <c r="F21" s="99" t="s">
        <v>429</v>
      </c>
      <c r="G21" s="99" t="s">
        <v>430</v>
      </c>
      <c r="H21" s="101">
        <v>39574243</v>
      </c>
      <c r="I21" s="123">
        <v>21307618</v>
      </c>
      <c r="J21" s="123">
        <v>3987060</v>
      </c>
      <c r="K21" s="123">
        <v>5624950</v>
      </c>
      <c r="L21" s="123">
        <v>8654615</v>
      </c>
      <c r="M21" s="121"/>
    </row>
    <row r="22" spans="1:13" ht="153" customHeight="1" x14ac:dyDescent="0.25">
      <c r="A22" s="20">
        <v>11</v>
      </c>
      <c r="B22" s="98" t="s">
        <v>437</v>
      </c>
      <c r="C22" s="99" t="s">
        <v>438</v>
      </c>
      <c r="D22" s="99" t="s">
        <v>439</v>
      </c>
      <c r="E22" s="99" t="s">
        <v>440</v>
      </c>
      <c r="F22" s="99" t="s">
        <v>441</v>
      </c>
      <c r="G22" s="99" t="s">
        <v>442</v>
      </c>
      <c r="H22" s="101">
        <v>8060663</v>
      </c>
      <c r="I22" s="123">
        <v>8060663</v>
      </c>
      <c r="J22" s="123">
        <v>0</v>
      </c>
      <c r="K22" s="123">
        <v>0</v>
      </c>
      <c r="L22" s="123">
        <v>0</v>
      </c>
      <c r="M22" s="121"/>
    </row>
    <row r="23" spans="1:13" ht="152.25" customHeight="1" x14ac:dyDescent="0.25">
      <c r="A23" s="20">
        <v>12</v>
      </c>
      <c r="B23" s="98" t="s">
        <v>443</v>
      </c>
      <c r="C23" s="99" t="s">
        <v>444</v>
      </c>
      <c r="D23" s="99" t="s">
        <v>445</v>
      </c>
      <c r="E23" s="99" t="s">
        <v>446</v>
      </c>
      <c r="F23" s="99" t="s">
        <v>447</v>
      </c>
      <c r="G23" s="99" t="s">
        <v>448</v>
      </c>
      <c r="H23" s="101">
        <v>4702340</v>
      </c>
      <c r="I23" s="123">
        <v>4702340</v>
      </c>
      <c r="J23" s="123">
        <v>0</v>
      </c>
      <c r="K23" s="123">
        <v>0</v>
      </c>
      <c r="L23" s="123">
        <v>0</v>
      </c>
      <c r="M23" s="121"/>
    </row>
    <row r="24" spans="1:13" ht="160.5" customHeight="1" x14ac:dyDescent="0.25">
      <c r="A24" s="20">
        <v>13</v>
      </c>
      <c r="B24" s="98" t="s">
        <v>449</v>
      </c>
      <c r="C24" s="99" t="s">
        <v>450</v>
      </c>
      <c r="D24" s="99" t="s">
        <v>445</v>
      </c>
      <c r="E24" s="99" t="s">
        <v>446</v>
      </c>
      <c r="F24" s="99" t="s">
        <v>447</v>
      </c>
      <c r="G24" s="99" t="s">
        <v>448</v>
      </c>
      <c r="H24" s="101">
        <v>4702340</v>
      </c>
      <c r="I24" s="123">
        <v>4702340</v>
      </c>
      <c r="J24" s="124">
        <v>0</v>
      </c>
      <c r="K24" s="124">
        <v>0</v>
      </c>
      <c r="L24" s="123">
        <v>0</v>
      </c>
      <c r="M24" s="121"/>
    </row>
    <row r="25" spans="1:13" ht="163.5" customHeight="1" x14ac:dyDescent="0.25">
      <c r="A25" s="20">
        <v>14</v>
      </c>
      <c r="B25" s="98" t="s">
        <v>451</v>
      </c>
      <c r="C25" s="99" t="s">
        <v>419</v>
      </c>
      <c r="D25" s="99" t="s">
        <v>452</v>
      </c>
      <c r="E25" s="99" t="s">
        <v>453</v>
      </c>
      <c r="F25" s="99" t="s">
        <v>459</v>
      </c>
      <c r="G25" s="99" t="s">
        <v>463</v>
      </c>
      <c r="H25" s="101">
        <v>13415007</v>
      </c>
      <c r="I25" s="123">
        <v>5728552</v>
      </c>
      <c r="J25" s="123">
        <v>7686455</v>
      </c>
      <c r="K25" s="124">
        <v>0</v>
      </c>
      <c r="L25" s="124">
        <v>0</v>
      </c>
      <c r="M25" s="121"/>
    </row>
    <row r="26" spans="1:13" ht="149.25" customHeight="1" x14ac:dyDescent="0.25">
      <c r="A26" s="20">
        <v>15</v>
      </c>
      <c r="B26" s="98" t="s">
        <v>454</v>
      </c>
      <c r="C26" s="99" t="s">
        <v>419</v>
      </c>
      <c r="D26" s="99" t="s">
        <v>452</v>
      </c>
      <c r="E26" s="99" t="s">
        <v>455</v>
      </c>
      <c r="F26" s="99" t="s">
        <v>459</v>
      </c>
      <c r="G26" s="99" t="s">
        <v>463</v>
      </c>
      <c r="H26" s="101">
        <v>12262038</v>
      </c>
      <c r="I26" s="123">
        <v>5728552</v>
      </c>
      <c r="J26" s="123">
        <v>6533486</v>
      </c>
      <c r="K26" s="124">
        <v>0</v>
      </c>
      <c r="L26" s="124">
        <v>0</v>
      </c>
      <c r="M26" s="121"/>
    </row>
    <row r="27" spans="1:13" ht="150" customHeight="1" x14ac:dyDescent="0.25">
      <c r="A27" s="20">
        <v>16</v>
      </c>
      <c r="B27" s="98" t="s">
        <v>423</v>
      </c>
      <c r="C27" s="99" t="s">
        <v>419</v>
      </c>
      <c r="D27" s="99" t="s">
        <v>452</v>
      </c>
      <c r="E27" s="99" t="s">
        <v>456</v>
      </c>
      <c r="F27" s="99" t="s">
        <v>460</v>
      </c>
      <c r="G27" s="99" t="s">
        <v>463</v>
      </c>
      <c r="H27" s="101">
        <v>23164953</v>
      </c>
      <c r="I27" s="123">
        <v>17952000</v>
      </c>
      <c r="J27" s="123">
        <v>5212953</v>
      </c>
      <c r="K27" s="124">
        <v>0</v>
      </c>
      <c r="L27" s="124">
        <v>0</v>
      </c>
      <c r="M27" s="121"/>
    </row>
    <row r="28" spans="1:13" ht="152.25" customHeight="1" x14ac:dyDescent="0.25">
      <c r="A28" s="20">
        <v>17</v>
      </c>
      <c r="B28" s="98" t="s">
        <v>457</v>
      </c>
      <c r="C28" s="99" t="s">
        <v>419</v>
      </c>
      <c r="D28" s="99" t="s">
        <v>488</v>
      </c>
      <c r="E28" s="99" t="s">
        <v>489</v>
      </c>
      <c r="F28" s="99" t="s">
        <v>461</v>
      </c>
      <c r="G28" s="99" t="s">
        <v>463</v>
      </c>
      <c r="H28" s="101">
        <v>14166393</v>
      </c>
      <c r="I28" s="123">
        <v>5382385</v>
      </c>
      <c r="J28" s="123">
        <v>8784008</v>
      </c>
      <c r="K28" s="124">
        <v>0</v>
      </c>
      <c r="L28" s="124">
        <v>0</v>
      </c>
      <c r="M28" s="121"/>
    </row>
    <row r="29" spans="1:13" ht="150.75" customHeight="1" x14ac:dyDescent="0.25">
      <c r="A29" s="20">
        <v>18</v>
      </c>
      <c r="B29" s="98" t="s">
        <v>458</v>
      </c>
      <c r="C29" s="99" t="s">
        <v>419</v>
      </c>
      <c r="D29" s="99" t="s">
        <v>490</v>
      </c>
      <c r="E29" s="99" t="s">
        <v>491</v>
      </c>
      <c r="F29" s="99" t="s">
        <v>462</v>
      </c>
      <c r="G29" s="99" t="s">
        <v>463</v>
      </c>
      <c r="H29" s="123">
        <v>25972251</v>
      </c>
      <c r="I29" s="123">
        <v>16752915</v>
      </c>
      <c r="J29" s="123">
        <v>9219336</v>
      </c>
      <c r="K29" s="124">
        <v>0</v>
      </c>
      <c r="L29" s="124">
        <v>0</v>
      </c>
      <c r="M29" s="121"/>
    </row>
    <row r="30" spans="1:13" ht="159" customHeight="1" x14ac:dyDescent="0.25">
      <c r="A30" s="20">
        <v>19</v>
      </c>
      <c r="B30" s="98" t="s">
        <v>483</v>
      </c>
      <c r="C30" s="99" t="s">
        <v>348</v>
      </c>
      <c r="D30" s="99" t="s">
        <v>464</v>
      </c>
      <c r="E30" s="99" t="s">
        <v>465</v>
      </c>
      <c r="F30" s="99" t="s">
        <v>459</v>
      </c>
      <c r="G30" s="99" t="s">
        <v>466</v>
      </c>
      <c r="H30" s="101">
        <v>12917902</v>
      </c>
      <c r="I30" s="123">
        <v>6565871</v>
      </c>
      <c r="J30" s="123">
        <v>1907983</v>
      </c>
      <c r="K30" s="123">
        <v>4214048</v>
      </c>
      <c r="L30" s="123">
        <v>230000</v>
      </c>
      <c r="M30" s="121"/>
    </row>
    <row r="31" spans="1:13" ht="162.75" customHeight="1" x14ac:dyDescent="0.25">
      <c r="A31" s="20">
        <v>20</v>
      </c>
      <c r="B31" s="98" t="s">
        <v>484</v>
      </c>
      <c r="C31" s="99" t="s">
        <v>419</v>
      </c>
      <c r="D31" s="99" t="s">
        <v>464</v>
      </c>
      <c r="E31" s="99" t="s">
        <v>465</v>
      </c>
      <c r="F31" s="99" t="s">
        <v>459</v>
      </c>
      <c r="G31" s="99" t="s">
        <v>466</v>
      </c>
      <c r="H31" s="101">
        <v>12917902</v>
      </c>
      <c r="I31" s="123">
        <v>6565871</v>
      </c>
      <c r="J31" s="123">
        <v>1907983</v>
      </c>
      <c r="K31" s="123">
        <v>4214048</v>
      </c>
      <c r="L31" s="123">
        <v>230000</v>
      </c>
      <c r="M31" s="121"/>
    </row>
    <row r="32" spans="1:13" ht="156" customHeight="1" x14ac:dyDescent="0.25">
      <c r="A32" s="20">
        <v>21</v>
      </c>
      <c r="B32" s="98" t="s">
        <v>482</v>
      </c>
      <c r="C32" s="99" t="s">
        <v>419</v>
      </c>
      <c r="D32" s="99" t="s">
        <v>464</v>
      </c>
      <c r="E32" s="99" t="s">
        <v>465</v>
      </c>
      <c r="F32" s="99" t="s">
        <v>459</v>
      </c>
      <c r="G32" s="99" t="s">
        <v>466</v>
      </c>
      <c r="H32" s="101">
        <v>12917902</v>
      </c>
      <c r="I32" s="123">
        <v>6565871</v>
      </c>
      <c r="J32" s="123">
        <v>1907983</v>
      </c>
      <c r="K32" s="123">
        <v>4214048</v>
      </c>
      <c r="L32" s="123">
        <v>230000</v>
      </c>
      <c r="M32" s="121"/>
    </row>
    <row r="33" spans="1:13" ht="165" customHeight="1" x14ac:dyDescent="0.25">
      <c r="A33" s="20">
        <v>22</v>
      </c>
      <c r="B33" s="98" t="s">
        <v>486</v>
      </c>
      <c r="C33" s="99" t="s">
        <v>419</v>
      </c>
      <c r="D33" s="99" t="s">
        <v>464</v>
      </c>
      <c r="E33" s="99" t="s">
        <v>465</v>
      </c>
      <c r="F33" s="99" t="s">
        <v>459</v>
      </c>
      <c r="G33" s="99" t="s">
        <v>466</v>
      </c>
      <c r="H33" s="101">
        <v>12917902</v>
      </c>
      <c r="I33" s="123">
        <v>6565871</v>
      </c>
      <c r="J33" s="123">
        <v>1907983</v>
      </c>
      <c r="K33" s="123">
        <v>4214048</v>
      </c>
      <c r="L33" s="123">
        <v>230000</v>
      </c>
      <c r="M33" s="121"/>
    </row>
    <row r="34" spans="1:13" ht="156.75" customHeight="1" x14ac:dyDescent="0.25">
      <c r="A34" s="20">
        <v>23</v>
      </c>
      <c r="B34" s="98" t="s">
        <v>487</v>
      </c>
      <c r="C34" s="99" t="s">
        <v>419</v>
      </c>
      <c r="D34" s="99" t="s">
        <v>464</v>
      </c>
      <c r="E34" s="99" t="s">
        <v>465</v>
      </c>
      <c r="F34" s="99" t="s">
        <v>459</v>
      </c>
      <c r="G34" s="99" t="s">
        <v>466</v>
      </c>
      <c r="H34" s="101">
        <v>12917902</v>
      </c>
      <c r="I34" s="123">
        <v>6565871</v>
      </c>
      <c r="J34" s="123">
        <v>1907983</v>
      </c>
      <c r="K34" s="123">
        <v>4214048</v>
      </c>
      <c r="L34" s="123">
        <v>230000</v>
      </c>
      <c r="M34" s="121"/>
    </row>
    <row r="35" spans="1:13" ht="167.25" customHeight="1" x14ac:dyDescent="0.25">
      <c r="A35" s="20">
        <v>24</v>
      </c>
      <c r="B35" s="98" t="s">
        <v>485</v>
      </c>
      <c r="C35" s="99" t="s">
        <v>419</v>
      </c>
      <c r="D35" s="99" t="s">
        <v>464</v>
      </c>
      <c r="E35" s="99" t="s">
        <v>465</v>
      </c>
      <c r="F35" s="99" t="s">
        <v>459</v>
      </c>
      <c r="G35" s="99" t="s">
        <v>466</v>
      </c>
      <c r="H35" s="101">
        <v>12917902</v>
      </c>
      <c r="I35" s="123">
        <v>6565871</v>
      </c>
      <c r="J35" s="123">
        <v>1907983</v>
      </c>
      <c r="K35" s="123">
        <v>4214048</v>
      </c>
      <c r="L35" s="123">
        <v>230000</v>
      </c>
      <c r="M35" s="121"/>
    </row>
    <row r="36" spans="1:13" ht="167.25" customHeight="1" x14ac:dyDescent="0.25">
      <c r="A36" s="20">
        <v>25</v>
      </c>
      <c r="B36" s="98" t="s">
        <v>467</v>
      </c>
      <c r="C36" s="99" t="s">
        <v>468</v>
      </c>
      <c r="D36" s="99" t="s">
        <v>469</v>
      </c>
      <c r="E36" s="99" t="s">
        <v>470</v>
      </c>
      <c r="F36" s="99" t="s">
        <v>471</v>
      </c>
      <c r="G36" s="99" t="s">
        <v>472</v>
      </c>
      <c r="H36" s="123">
        <v>9639363</v>
      </c>
      <c r="I36" s="123">
        <v>7471000</v>
      </c>
      <c r="J36" s="123">
        <v>1101045</v>
      </c>
      <c r="K36" s="123">
        <v>709093</v>
      </c>
      <c r="L36" s="123">
        <v>358225</v>
      </c>
      <c r="M36" s="121"/>
    </row>
    <row r="37" spans="1:13" ht="153" customHeight="1" x14ac:dyDescent="0.25">
      <c r="A37" s="20">
        <v>26</v>
      </c>
      <c r="B37" s="98" t="s">
        <v>473</v>
      </c>
      <c r="C37" s="99" t="s">
        <v>474</v>
      </c>
      <c r="D37" s="99" t="s">
        <v>475</v>
      </c>
      <c r="E37" s="99" t="s">
        <v>476</v>
      </c>
      <c r="F37" s="99" t="s">
        <v>477</v>
      </c>
      <c r="G37" s="99" t="s">
        <v>478</v>
      </c>
      <c r="H37" s="101">
        <v>10467247</v>
      </c>
      <c r="I37" s="123">
        <v>7978008</v>
      </c>
      <c r="J37" s="123">
        <v>828621</v>
      </c>
      <c r="K37" s="123">
        <v>1430618</v>
      </c>
      <c r="L37" s="123">
        <v>230000</v>
      </c>
      <c r="M37" s="121"/>
    </row>
    <row r="38" spans="1:13" ht="156" customHeight="1" x14ac:dyDescent="0.25">
      <c r="A38" s="20">
        <v>27</v>
      </c>
      <c r="B38" s="98" t="s">
        <v>479</v>
      </c>
      <c r="C38" s="99" t="s">
        <v>480</v>
      </c>
      <c r="D38" s="99" t="s">
        <v>475</v>
      </c>
      <c r="E38" s="99" t="s">
        <v>476</v>
      </c>
      <c r="F38" s="99" t="s">
        <v>477</v>
      </c>
      <c r="G38" s="99" t="s">
        <v>478</v>
      </c>
      <c r="H38" s="101">
        <v>10444247</v>
      </c>
      <c r="I38" s="123">
        <v>7978008</v>
      </c>
      <c r="J38" s="123">
        <v>828621</v>
      </c>
      <c r="K38" s="123">
        <v>1430618</v>
      </c>
      <c r="L38" s="123">
        <v>207000</v>
      </c>
      <c r="M38" s="121"/>
    </row>
  </sheetData>
  <mergeCells count="15">
    <mergeCell ref="F9:F10"/>
    <mergeCell ref="G9:G10"/>
    <mergeCell ref="H9:H10"/>
    <mergeCell ref="I9:L9"/>
    <mergeCell ref="M9:M10"/>
    <mergeCell ref="I1:M1"/>
    <mergeCell ref="I2:M2"/>
    <mergeCell ref="I3:M3"/>
    <mergeCell ref="A5:M5"/>
    <mergeCell ref="A6:M6"/>
    <mergeCell ref="A9:A10"/>
    <mergeCell ref="B9:B10"/>
    <mergeCell ref="C9:C10"/>
    <mergeCell ref="D9:D10"/>
    <mergeCell ref="E9:E10"/>
  </mergeCell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sheetPr>
  <dimension ref="B1:M15"/>
  <sheetViews>
    <sheetView topLeftCell="A13" workbookViewId="0">
      <selection activeCell="E15" sqref="E15"/>
    </sheetView>
  </sheetViews>
  <sheetFormatPr defaultRowHeight="15" x14ac:dyDescent="0.25"/>
  <cols>
    <col min="1" max="2" width="9.140625" style="33"/>
    <col min="3" max="3" width="20.5703125" style="33" bestFit="1" customWidth="1"/>
    <col min="4" max="4" width="13.5703125" style="33" customWidth="1"/>
    <col min="5" max="5" width="12" style="33" customWidth="1"/>
    <col min="6" max="6" width="14.42578125" style="33" bestFit="1" customWidth="1"/>
    <col min="7" max="7" width="23.28515625" style="33" customWidth="1"/>
    <col min="8" max="8" width="43.5703125" style="33" customWidth="1"/>
    <col min="9" max="9" width="17.7109375" style="33" customWidth="1"/>
    <col min="10" max="10" width="13.5703125" style="33" customWidth="1"/>
    <col min="11" max="11" width="14" style="33" customWidth="1"/>
    <col min="12" max="12" width="14.85546875" style="33" customWidth="1"/>
    <col min="13" max="13" width="13.28515625" style="33" customWidth="1"/>
    <col min="14" max="16384" width="9.140625" style="33"/>
  </cols>
  <sheetData>
    <row r="1" spans="2:13" x14ac:dyDescent="0.25">
      <c r="I1" s="268" t="s">
        <v>14</v>
      </c>
      <c r="J1" s="268"/>
      <c r="K1" s="268"/>
      <c r="L1" s="268"/>
      <c r="M1" s="268"/>
    </row>
    <row r="2" spans="2:13" x14ac:dyDescent="0.25">
      <c r="I2" s="268" t="s">
        <v>22</v>
      </c>
      <c r="J2" s="268"/>
      <c r="K2" s="268"/>
      <c r="L2" s="268"/>
      <c r="M2" s="268"/>
    </row>
    <row r="3" spans="2:13" x14ac:dyDescent="0.25">
      <c r="I3" s="268" t="s">
        <v>113</v>
      </c>
      <c r="J3" s="268"/>
      <c r="K3" s="268"/>
      <c r="L3" s="268"/>
      <c r="M3" s="268"/>
    </row>
    <row r="5" spans="2:13" ht="48.75" customHeight="1" x14ac:dyDescent="0.3">
      <c r="B5" s="266" t="s">
        <v>384</v>
      </c>
      <c r="C5" s="267"/>
      <c r="D5" s="267"/>
      <c r="E5" s="267"/>
      <c r="F5" s="267"/>
      <c r="G5" s="267"/>
      <c r="H5" s="267"/>
      <c r="I5" s="267"/>
      <c r="J5" s="267"/>
      <c r="K5" s="267"/>
      <c r="L5" s="267"/>
      <c r="M5" s="267"/>
    </row>
    <row r="6" spans="2:13" ht="18.75" x14ac:dyDescent="0.3">
      <c r="B6" s="267" t="s">
        <v>15</v>
      </c>
      <c r="C6" s="267"/>
      <c r="D6" s="267"/>
      <c r="E6" s="267"/>
      <c r="F6" s="267"/>
      <c r="G6" s="267"/>
      <c r="H6" s="267"/>
      <c r="I6" s="267"/>
      <c r="J6" s="267"/>
      <c r="K6" s="267"/>
      <c r="L6" s="267"/>
      <c r="M6" s="267"/>
    </row>
    <row r="8" spans="2:13" ht="15.75" x14ac:dyDescent="0.25">
      <c r="M8" s="41" t="s">
        <v>13</v>
      </c>
    </row>
    <row r="9" spans="2:13" ht="30" customHeight="1" x14ac:dyDescent="0.25">
      <c r="B9" s="264" t="s">
        <v>0</v>
      </c>
      <c r="C9" s="265" t="s">
        <v>1</v>
      </c>
      <c r="D9" s="264" t="s">
        <v>11</v>
      </c>
      <c r="E9" s="265" t="s">
        <v>10</v>
      </c>
      <c r="F9" s="265" t="s">
        <v>12</v>
      </c>
      <c r="G9" s="265" t="s">
        <v>5</v>
      </c>
      <c r="H9" s="264" t="s">
        <v>2</v>
      </c>
      <c r="I9" s="265" t="s">
        <v>3</v>
      </c>
      <c r="J9" s="264" t="s">
        <v>4</v>
      </c>
      <c r="K9" s="264"/>
      <c r="L9" s="264"/>
      <c r="M9" s="264"/>
    </row>
    <row r="10" spans="2:13" ht="37.5" customHeight="1" x14ac:dyDescent="0.25">
      <c r="B10" s="264"/>
      <c r="C10" s="265"/>
      <c r="D10" s="264"/>
      <c r="E10" s="264"/>
      <c r="F10" s="264"/>
      <c r="G10" s="264"/>
      <c r="H10" s="264"/>
      <c r="I10" s="265"/>
      <c r="J10" s="111" t="s">
        <v>6</v>
      </c>
      <c r="K10" s="111" t="s">
        <v>301</v>
      </c>
      <c r="L10" s="111" t="s">
        <v>8</v>
      </c>
      <c r="M10" s="111" t="s">
        <v>9</v>
      </c>
    </row>
    <row r="11" spans="2:13" ht="105" customHeight="1" x14ac:dyDescent="0.25">
      <c r="B11" s="109">
        <v>1</v>
      </c>
      <c r="C11" s="107" t="s">
        <v>369</v>
      </c>
      <c r="D11" s="108" t="s">
        <v>386</v>
      </c>
      <c r="E11" s="111" t="s">
        <v>388</v>
      </c>
      <c r="F11" s="115" t="s">
        <v>399</v>
      </c>
      <c r="G11" s="108" t="s">
        <v>360</v>
      </c>
      <c r="H11" s="111" t="s">
        <v>389</v>
      </c>
      <c r="I11" s="112">
        <v>1267000</v>
      </c>
      <c r="J11" s="113">
        <v>247000</v>
      </c>
      <c r="K11" s="113">
        <v>120000</v>
      </c>
      <c r="L11" s="113">
        <v>900000</v>
      </c>
      <c r="M11" s="113">
        <v>0</v>
      </c>
    </row>
    <row r="12" spans="2:13" ht="105.75" customHeight="1" x14ac:dyDescent="0.25">
      <c r="B12" s="110">
        <v>2</v>
      </c>
      <c r="C12" s="107" t="s">
        <v>369</v>
      </c>
      <c r="D12" s="108" t="s">
        <v>386</v>
      </c>
      <c r="E12" s="111" t="s">
        <v>387</v>
      </c>
      <c r="F12" s="115" t="s">
        <v>400</v>
      </c>
      <c r="G12" s="108" t="s">
        <v>360</v>
      </c>
      <c r="H12" s="111" t="s">
        <v>389</v>
      </c>
      <c r="I12" s="97">
        <v>2917000</v>
      </c>
      <c r="J12" s="39">
        <v>247000</v>
      </c>
      <c r="K12" s="39">
        <v>270000</v>
      </c>
      <c r="L12" s="39">
        <v>2400000</v>
      </c>
      <c r="M12" s="39">
        <v>0</v>
      </c>
    </row>
    <row r="13" spans="2:13" ht="101.25" customHeight="1" x14ac:dyDescent="0.25">
      <c r="B13" s="110">
        <v>3</v>
      </c>
      <c r="C13" s="98" t="s">
        <v>365</v>
      </c>
      <c r="D13" s="108" t="s">
        <v>385</v>
      </c>
      <c r="E13" s="111" t="s">
        <v>391</v>
      </c>
      <c r="F13" s="96" t="s">
        <v>392</v>
      </c>
      <c r="G13" s="108" t="s">
        <v>360</v>
      </c>
      <c r="H13" s="111" t="s">
        <v>393</v>
      </c>
      <c r="I13" s="97">
        <v>565000</v>
      </c>
      <c r="J13" s="39">
        <v>205000</v>
      </c>
      <c r="K13" s="39">
        <v>60000</v>
      </c>
      <c r="L13" s="39">
        <v>300000</v>
      </c>
      <c r="M13" s="39">
        <v>0</v>
      </c>
    </row>
    <row r="14" spans="2:13" ht="94.5" customHeight="1" x14ac:dyDescent="0.25">
      <c r="B14" s="110">
        <v>4</v>
      </c>
      <c r="C14" s="98" t="s">
        <v>390</v>
      </c>
      <c r="D14" s="108" t="s">
        <v>398</v>
      </c>
      <c r="E14" s="111" t="s">
        <v>395</v>
      </c>
      <c r="F14" s="96" t="s">
        <v>396</v>
      </c>
      <c r="G14" s="108" t="s">
        <v>360</v>
      </c>
      <c r="H14" s="111" t="s">
        <v>393</v>
      </c>
      <c r="I14" s="97">
        <v>565000</v>
      </c>
      <c r="J14" s="39">
        <v>205000</v>
      </c>
      <c r="K14" s="39">
        <v>60000</v>
      </c>
      <c r="L14" s="39">
        <v>300000</v>
      </c>
      <c r="M14" s="39">
        <v>0</v>
      </c>
    </row>
    <row r="15" spans="2:13" ht="93" customHeight="1" x14ac:dyDescent="0.25">
      <c r="B15" s="110">
        <v>5</v>
      </c>
      <c r="C15" s="98" t="s">
        <v>365</v>
      </c>
      <c r="D15" s="108" t="s">
        <v>394</v>
      </c>
      <c r="E15" s="111" t="s">
        <v>395</v>
      </c>
      <c r="F15" s="96" t="s">
        <v>396</v>
      </c>
      <c r="G15" s="108" t="s">
        <v>307</v>
      </c>
      <c r="H15" s="111" t="s">
        <v>397</v>
      </c>
      <c r="I15" s="97">
        <v>1956336</v>
      </c>
      <c r="J15" s="39">
        <v>409186</v>
      </c>
      <c r="K15" s="39">
        <v>150000</v>
      </c>
      <c r="L15" s="39">
        <v>1040000</v>
      </c>
      <c r="M15" s="39">
        <v>357150</v>
      </c>
    </row>
  </sheetData>
  <mergeCells count="14">
    <mergeCell ref="G9:G10"/>
    <mergeCell ref="H9:H10"/>
    <mergeCell ref="I9:I10"/>
    <mergeCell ref="J9:M9"/>
    <mergeCell ref="I1:M1"/>
    <mergeCell ref="I2:M2"/>
    <mergeCell ref="I3:M3"/>
    <mergeCell ref="B5:M5"/>
    <mergeCell ref="B6:M6"/>
    <mergeCell ref="B9:B10"/>
    <mergeCell ref="C9:C10"/>
    <mergeCell ref="D9:D10"/>
    <mergeCell ref="E9:E10"/>
    <mergeCell ref="F9:F10"/>
  </mergeCells>
  <pageMargins left="0.7" right="0.7" top="0.75" bottom="0.75" header="0.3" footer="0.3"/>
  <pageSetup paperSize="9" orientation="portrait" horizontalDpi="300" verticalDpi="30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sheetPr>
  <dimension ref="A1:M27"/>
  <sheetViews>
    <sheetView workbookViewId="0">
      <selection activeCell="G11" sqref="G11"/>
    </sheetView>
  </sheetViews>
  <sheetFormatPr defaultRowHeight="15" x14ac:dyDescent="0.25"/>
  <cols>
    <col min="1" max="2" width="9.140625" style="33"/>
    <col min="3" max="3" width="20.5703125" style="33" bestFit="1" customWidth="1"/>
    <col min="4" max="4" width="13.5703125" style="33" customWidth="1"/>
    <col min="5" max="5" width="12" style="33" customWidth="1"/>
    <col min="6" max="6" width="14.42578125" style="33" bestFit="1" customWidth="1"/>
    <col min="7" max="7" width="23.28515625" style="33" customWidth="1"/>
    <col min="8" max="8" width="43.5703125" style="33" customWidth="1"/>
    <col min="9" max="9" width="17.7109375" style="33" customWidth="1"/>
    <col min="10" max="10" width="13.5703125" style="33" customWidth="1"/>
    <col min="11" max="11" width="14" style="33" customWidth="1"/>
    <col min="12" max="12" width="14.85546875" style="33" customWidth="1"/>
    <col min="13" max="13" width="13.28515625" style="33" customWidth="1"/>
    <col min="14" max="16384" width="9.140625" style="33"/>
  </cols>
  <sheetData>
    <row r="1" spans="2:13" x14ac:dyDescent="0.25">
      <c r="I1" s="268" t="s">
        <v>14</v>
      </c>
      <c r="J1" s="268"/>
      <c r="K1" s="268"/>
      <c r="L1" s="268"/>
      <c r="M1" s="268"/>
    </row>
    <row r="2" spans="2:13" x14ac:dyDescent="0.25">
      <c r="I2" s="268" t="s">
        <v>22</v>
      </c>
      <c r="J2" s="268"/>
      <c r="K2" s="268"/>
      <c r="L2" s="268"/>
      <c r="M2" s="268"/>
    </row>
    <row r="3" spans="2:13" x14ac:dyDescent="0.25">
      <c r="I3" s="268" t="s">
        <v>113</v>
      </c>
      <c r="J3" s="268"/>
      <c r="K3" s="268"/>
      <c r="L3" s="268"/>
      <c r="M3" s="268"/>
    </row>
    <row r="5" spans="2:13" ht="48.75" customHeight="1" x14ac:dyDescent="0.3">
      <c r="B5" s="266" t="s">
        <v>492</v>
      </c>
      <c r="C5" s="267"/>
      <c r="D5" s="267"/>
      <c r="E5" s="267"/>
      <c r="F5" s="267"/>
      <c r="G5" s="267"/>
      <c r="H5" s="267"/>
      <c r="I5" s="267"/>
      <c r="J5" s="267"/>
      <c r="K5" s="267"/>
      <c r="L5" s="267"/>
      <c r="M5" s="267"/>
    </row>
    <row r="6" spans="2:13" ht="18.75" x14ac:dyDescent="0.3">
      <c r="B6" s="267" t="s">
        <v>15</v>
      </c>
      <c r="C6" s="267"/>
      <c r="D6" s="267"/>
      <c r="E6" s="267"/>
      <c r="F6" s="267"/>
      <c r="G6" s="267"/>
      <c r="H6" s="267"/>
      <c r="I6" s="267"/>
      <c r="J6" s="267"/>
      <c r="K6" s="267"/>
      <c r="L6" s="267"/>
      <c r="M6" s="267"/>
    </row>
    <row r="8" spans="2:13" ht="15.75" x14ac:dyDescent="0.25">
      <c r="M8" s="41" t="s">
        <v>13</v>
      </c>
    </row>
    <row r="9" spans="2:13" ht="30" customHeight="1" x14ac:dyDescent="0.25">
      <c r="B9" s="264" t="s">
        <v>0</v>
      </c>
      <c r="C9" s="265" t="s">
        <v>1</v>
      </c>
      <c r="D9" s="264" t="s">
        <v>11</v>
      </c>
      <c r="E9" s="265" t="s">
        <v>10</v>
      </c>
      <c r="F9" s="265" t="s">
        <v>12</v>
      </c>
      <c r="G9" s="265" t="s">
        <v>5</v>
      </c>
      <c r="H9" s="264" t="s">
        <v>2</v>
      </c>
      <c r="I9" s="265" t="s">
        <v>3</v>
      </c>
      <c r="J9" s="264" t="s">
        <v>4</v>
      </c>
      <c r="K9" s="264"/>
      <c r="L9" s="264"/>
      <c r="M9" s="264"/>
    </row>
    <row r="10" spans="2:13" ht="37.5" customHeight="1" x14ac:dyDescent="0.25">
      <c r="B10" s="264"/>
      <c r="C10" s="265"/>
      <c r="D10" s="264"/>
      <c r="E10" s="264"/>
      <c r="F10" s="264"/>
      <c r="G10" s="264"/>
      <c r="H10" s="264"/>
      <c r="I10" s="265"/>
      <c r="J10" s="129" t="s">
        <v>6</v>
      </c>
      <c r="K10" s="129" t="s">
        <v>301</v>
      </c>
      <c r="L10" s="129" t="s">
        <v>8</v>
      </c>
      <c r="M10" s="129" t="s">
        <v>9</v>
      </c>
    </row>
    <row r="11" spans="2:13" ht="105" customHeight="1" x14ac:dyDescent="0.25">
      <c r="B11" s="127">
        <v>1</v>
      </c>
      <c r="C11" s="125" t="s">
        <v>425</v>
      </c>
      <c r="D11" s="126" t="s">
        <v>426</v>
      </c>
      <c r="E11" s="129" t="s">
        <v>493</v>
      </c>
      <c r="F11" s="115">
        <v>44844</v>
      </c>
      <c r="G11" s="126" t="s">
        <v>494</v>
      </c>
      <c r="H11" s="129" t="s">
        <v>495</v>
      </c>
      <c r="I11" s="130">
        <v>627312</v>
      </c>
      <c r="J11" s="131">
        <v>597312</v>
      </c>
      <c r="K11" s="131">
        <v>30000</v>
      </c>
      <c r="L11" s="131">
        <v>0</v>
      </c>
      <c r="M11" s="131">
        <v>0</v>
      </c>
    </row>
    <row r="12" spans="2:13" ht="105.75" customHeight="1" x14ac:dyDescent="0.25">
      <c r="B12" s="128">
        <v>2</v>
      </c>
      <c r="C12" s="98" t="s">
        <v>365</v>
      </c>
      <c r="D12" s="126" t="s">
        <v>385</v>
      </c>
      <c r="E12" s="129" t="s">
        <v>496</v>
      </c>
      <c r="F12" s="115" t="s">
        <v>497</v>
      </c>
      <c r="G12" s="126" t="s">
        <v>315</v>
      </c>
      <c r="H12" s="129" t="s">
        <v>498</v>
      </c>
      <c r="I12" s="97">
        <v>925360</v>
      </c>
      <c r="J12" s="39">
        <v>158220</v>
      </c>
      <c r="K12" s="39">
        <v>120000</v>
      </c>
      <c r="L12" s="39">
        <v>540000</v>
      </c>
      <c r="M12" s="39">
        <v>107140</v>
      </c>
    </row>
    <row r="13" spans="2:13" ht="101.25" customHeight="1" x14ac:dyDescent="0.25">
      <c r="B13" s="128">
        <v>3</v>
      </c>
      <c r="C13" s="98" t="s">
        <v>433</v>
      </c>
      <c r="D13" s="126" t="s">
        <v>434</v>
      </c>
      <c r="E13" s="129" t="s">
        <v>499</v>
      </c>
      <c r="F13" s="96" t="s">
        <v>500</v>
      </c>
      <c r="G13" s="126" t="s">
        <v>331</v>
      </c>
      <c r="H13" s="129" t="s">
        <v>501</v>
      </c>
      <c r="I13" s="97">
        <v>544075</v>
      </c>
      <c r="J13" s="39">
        <v>234075</v>
      </c>
      <c r="K13" s="39">
        <v>60000</v>
      </c>
      <c r="L13" s="39">
        <v>250000</v>
      </c>
      <c r="M13" s="39">
        <v>0</v>
      </c>
    </row>
    <row r="14" spans="2:13" ht="94.5" customHeight="1" x14ac:dyDescent="0.25">
      <c r="B14" s="127">
        <v>4</v>
      </c>
      <c r="C14" s="125" t="s">
        <v>425</v>
      </c>
      <c r="D14" s="126" t="s">
        <v>426</v>
      </c>
      <c r="E14" s="126" t="s">
        <v>502</v>
      </c>
      <c r="F14" s="115" t="s">
        <v>503</v>
      </c>
      <c r="G14" s="126" t="s">
        <v>360</v>
      </c>
      <c r="H14" s="126" t="s">
        <v>508</v>
      </c>
      <c r="I14" s="130">
        <v>1299000</v>
      </c>
      <c r="J14" s="131">
        <v>309000</v>
      </c>
      <c r="K14" s="131">
        <v>90000</v>
      </c>
      <c r="L14" s="131">
        <v>900000</v>
      </c>
      <c r="M14" s="131">
        <v>0</v>
      </c>
    </row>
    <row r="15" spans="2:13" ht="126.75" customHeight="1" x14ac:dyDescent="0.25">
      <c r="B15" s="128">
        <v>5</v>
      </c>
      <c r="C15" s="98" t="s">
        <v>504</v>
      </c>
      <c r="D15" s="129" t="s">
        <v>505</v>
      </c>
      <c r="E15" s="129" t="s">
        <v>506</v>
      </c>
      <c r="F15" s="96" t="s">
        <v>503</v>
      </c>
      <c r="G15" s="129" t="s">
        <v>360</v>
      </c>
      <c r="H15" s="129" t="s">
        <v>507</v>
      </c>
      <c r="I15" s="97">
        <v>1274000</v>
      </c>
      <c r="J15" s="39">
        <v>284000</v>
      </c>
      <c r="K15" s="39">
        <v>90000</v>
      </c>
      <c r="L15" s="39">
        <v>900000</v>
      </c>
      <c r="M15" s="39"/>
    </row>
    <row r="16" spans="2:13" ht="126.75" customHeight="1" x14ac:dyDescent="0.25">
      <c r="B16" s="128">
        <v>6</v>
      </c>
      <c r="C16" s="98" t="s">
        <v>509</v>
      </c>
      <c r="D16" s="129" t="s">
        <v>510</v>
      </c>
      <c r="E16" s="129" t="s">
        <v>506</v>
      </c>
      <c r="F16" s="96" t="s">
        <v>503</v>
      </c>
      <c r="G16" s="129" t="s">
        <v>360</v>
      </c>
      <c r="H16" s="129" t="s">
        <v>507</v>
      </c>
      <c r="I16" s="97">
        <v>1336000</v>
      </c>
      <c r="J16" s="39">
        <v>346000</v>
      </c>
      <c r="K16" s="39">
        <v>90000</v>
      </c>
      <c r="L16" s="39">
        <v>900000</v>
      </c>
      <c r="M16" s="39"/>
    </row>
    <row r="17" spans="1:13" ht="114" customHeight="1" x14ac:dyDescent="0.25">
      <c r="B17" s="132">
        <v>7</v>
      </c>
      <c r="C17" s="98" t="s">
        <v>511</v>
      </c>
      <c r="D17" s="129" t="s">
        <v>514</v>
      </c>
      <c r="E17" s="129" t="s">
        <v>517</v>
      </c>
      <c r="F17" s="96" t="s">
        <v>518</v>
      </c>
      <c r="G17" s="129" t="s">
        <v>360</v>
      </c>
      <c r="H17" s="129" t="s">
        <v>519</v>
      </c>
      <c r="I17" s="97">
        <v>1530000</v>
      </c>
      <c r="J17" s="39">
        <v>210000</v>
      </c>
      <c r="K17" s="39">
        <v>120000</v>
      </c>
      <c r="L17" s="39">
        <v>1200000</v>
      </c>
      <c r="M17" s="39"/>
    </row>
    <row r="18" spans="1:13" ht="108" customHeight="1" x14ac:dyDescent="0.25">
      <c r="B18" s="132">
        <v>8</v>
      </c>
      <c r="C18" s="98" t="s">
        <v>512</v>
      </c>
      <c r="D18" s="129" t="s">
        <v>515</v>
      </c>
      <c r="E18" s="129" t="s">
        <v>517</v>
      </c>
      <c r="F18" s="96" t="s">
        <v>518</v>
      </c>
      <c r="G18" s="129" t="s">
        <v>360</v>
      </c>
      <c r="H18" s="129" t="s">
        <v>519</v>
      </c>
      <c r="I18" s="97">
        <v>1530000</v>
      </c>
      <c r="J18" s="39">
        <v>210000</v>
      </c>
      <c r="K18" s="39">
        <v>120000</v>
      </c>
      <c r="L18" s="39">
        <v>1200000</v>
      </c>
      <c r="M18" s="42"/>
    </row>
    <row r="19" spans="1:13" ht="90" customHeight="1" x14ac:dyDescent="0.25">
      <c r="B19" s="132">
        <v>9</v>
      </c>
      <c r="C19" s="98" t="s">
        <v>513</v>
      </c>
      <c r="D19" s="129" t="s">
        <v>516</v>
      </c>
      <c r="E19" s="129" t="s">
        <v>517</v>
      </c>
      <c r="F19" s="96" t="s">
        <v>518</v>
      </c>
      <c r="G19" s="129" t="s">
        <v>360</v>
      </c>
      <c r="H19" s="129" t="s">
        <v>519</v>
      </c>
      <c r="I19" s="97">
        <v>1530000</v>
      </c>
      <c r="J19" s="39">
        <v>210000</v>
      </c>
      <c r="K19" s="39">
        <v>120000</v>
      </c>
      <c r="L19" s="39">
        <v>1200000</v>
      </c>
      <c r="M19" s="42"/>
    </row>
    <row r="20" spans="1:13" ht="93.75" customHeight="1" x14ac:dyDescent="0.25">
      <c r="B20" s="132">
        <v>10</v>
      </c>
      <c r="C20" s="98" t="s">
        <v>365</v>
      </c>
      <c r="D20" s="129" t="s">
        <v>385</v>
      </c>
      <c r="E20" s="129" t="s">
        <v>520</v>
      </c>
      <c r="F20" s="96" t="s">
        <v>521</v>
      </c>
      <c r="G20" s="129" t="s">
        <v>522</v>
      </c>
      <c r="H20" s="129" t="s">
        <v>523</v>
      </c>
      <c r="I20" s="97">
        <v>3061110</v>
      </c>
      <c r="J20" s="39">
        <v>607460</v>
      </c>
      <c r="K20" s="39">
        <v>210000</v>
      </c>
      <c r="L20" s="39">
        <v>1860000</v>
      </c>
      <c r="M20" s="128">
        <v>383650</v>
      </c>
    </row>
    <row r="21" spans="1:13" ht="86.25" customHeight="1" x14ac:dyDescent="0.25">
      <c r="B21" s="132">
        <v>11</v>
      </c>
      <c r="C21" s="125" t="s">
        <v>524</v>
      </c>
      <c r="D21" s="126" t="s">
        <v>525</v>
      </c>
      <c r="E21" s="129" t="s">
        <v>530</v>
      </c>
      <c r="F21" s="115" t="s">
        <v>531</v>
      </c>
      <c r="G21" s="126" t="s">
        <v>532</v>
      </c>
      <c r="H21" s="126" t="s">
        <v>533</v>
      </c>
      <c r="I21" s="130">
        <v>634070</v>
      </c>
      <c r="J21" s="131">
        <v>424070</v>
      </c>
      <c r="K21" s="131">
        <v>60000</v>
      </c>
      <c r="L21" s="131">
        <v>150000</v>
      </c>
      <c r="M21" s="127"/>
    </row>
    <row r="22" spans="1:13" ht="84.75" customHeight="1" x14ac:dyDescent="0.25">
      <c r="B22" s="127">
        <v>12</v>
      </c>
      <c r="C22" s="125" t="s">
        <v>526</v>
      </c>
      <c r="D22" s="126" t="s">
        <v>528</v>
      </c>
      <c r="E22" s="129" t="s">
        <v>530</v>
      </c>
      <c r="F22" s="115" t="s">
        <v>531</v>
      </c>
      <c r="G22" s="126" t="s">
        <v>532</v>
      </c>
      <c r="H22" s="126" t="s">
        <v>533</v>
      </c>
      <c r="I22" s="130">
        <v>634070</v>
      </c>
      <c r="J22" s="131">
        <v>424070</v>
      </c>
      <c r="K22" s="131">
        <v>60000</v>
      </c>
      <c r="L22" s="131">
        <v>150000</v>
      </c>
      <c r="M22" s="42"/>
    </row>
    <row r="23" spans="1:13" ht="83.25" customHeight="1" x14ac:dyDescent="0.25">
      <c r="A23" s="42"/>
      <c r="B23" s="128">
        <v>13</v>
      </c>
      <c r="C23" s="98" t="s">
        <v>527</v>
      </c>
      <c r="D23" s="129" t="s">
        <v>529</v>
      </c>
      <c r="E23" s="129" t="s">
        <v>530</v>
      </c>
      <c r="F23" s="96" t="s">
        <v>531</v>
      </c>
      <c r="G23" s="129" t="s">
        <v>532</v>
      </c>
      <c r="H23" s="129" t="s">
        <v>533</v>
      </c>
      <c r="I23" s="97">
        <v>634070</v>
      </c>
      <c r="J23" s="39">
        <v>424070</v>
      </c>
      <c r="K23" s="39">
        <v>60000</v>
      </c>
      <c r="L23" s="39">
        <v>150000</v>
      </c>
      <c r="M23" s="42"/>
    </row>
    <row r="24" spans="1:13" ht="102.75" customHeight="1" x14ac:dyDescent="0.25">
      <c r="B24" s="128">
        <v>14</v>
      </c>
      <c r="C24" s="98" t="s">
        <v>504</v>
      </c>
      <c r="D24" s="129" t="s">
        <v>534</v>
      </c>
      <c r="E24" s="129" t="s">
        <v>535</v>
      </c>
      <c r="F24" s="96" t="s">
        <v>536</v>
      </c>
      <c r="G24" s="129" t="s">
        <v>360</v>
      </c>
      <c r="H24" s="129" t="s">
        <v>537</v>
      </c>
      <c r="I24" s="97">
        <v>990000</v>
      </c>
      <c r="J24" s="39"/>
      <c r="K24" s="39">
        <v>90000</v>
      </c>
      <c r="L24" s="39">
        <v>900000</v>
      </c>
      <c r="M24" s="39"/>
    </row>
    <row r="25" spans="1:13" ht="114" customHeight="1" x14ac:dyDescent="0.25">
      <c r="B25" s="128">
        <v>15</v>
      </c>
      <c r="C25" s="98" t="s">
        <v>431</v>
      </c>
      <c r="D25" s="129" t="s">
        <v>538</v>
      </c>
      <c r="E25" s="129" t="s">
        <v>535</v>
      </c>
      <c r="F25" s="96" t="s">
        <v>536</v>
      </c>
      <c r="G25" s="129" t="s">
        <v>360</v>
      </c>
      <c r="H25" s="129" t="s">
        <v>537</v>
      </c>
      <c r="I25" s="97">
        <v>790000</v>
      </c>
      <c r="J25" s="39"/>
      <c r="K25" s="39">
        <v>90000</v>
      </c>
      <c r="L25" s="39">
        <v>700000</v>
      </c>
      <c r="M25" s="42"/>
    </row>
    <row r="26" spans="1:13" ht="93.75" customHeight="1" x14ac:dyDescent="0.25">
      <c r="B26" s="128">
        <v>16</v>
      </c>
      <c r="C26" s="98" t="s">
        <v>539</v>
      </c>
      <c r="D26" s="129" t="s">
        <v>540</v>
      </c>
      <c r="E26" s="129" t="s">
        <v>535</v>
      </c>
      <c r="F26" s="96" t="s">
        <v>536</v>
      </c>
      <c r="G26" s="129" t="s">
        <v>360</v>
      </c>
      <c r="H26" s="129" t="s">
        <v>537</v>
      </c>
      <c r="I26" s="97">
        <v>990000</v>
      </c>
      <c r="J26" s="39"/>
      <c r="K26" s="39">
        <v>90000</v>
      </c>
      <c r="L26" s="39">
        <v>900000</v>
      </c>
      <c r="M26" s="42"/>
    </row>
    <row r="27" spans="1:13" ht="93" customHeight="1" x14ac:dyDescent="0.25">
      <c r="B27" s="128">
        <v>17</v>
      </c>
      <c r="C27" s="98" t="s">
        <v>541</v>
      </c>
      <c r="D27" s="129" t="s">
        <v>515</v>
      </c>
      <c r="E27" s="129" t="s">
        <v>535</v>
      </c>
      <c r="F27" s="96" t="s">
        <v>536</v>
      </c>
      <c r="G27" s="129" t="s">
        <v>360</v>
      </c>
      <c r="H27" s="129" t="s">
        <v>537</v>
      </c>
      <c r="I27" s="97">
        <v>790000</v>
      </c>
      <c r="J27" s="39"/>
      <c r="K27" s="39">
        <v>90000</v>
      </c>
      <c r="L27" s="39">
        <v>700000</v>
      </c>
      <c r="M27" s="42"/>
    </row>
  </sheetData>
  <mergeCells count="14">
    <mergeCell ref="G9:G10"/>
    <mergeCell ref="H9:H10"/>
    <mergeCell ref="I9:I10"/>
    <mergeCell ref="J9:M9"/>
    <mergeCell ref="I1:M1"/>
    <mergeCell ref="I2:M2"/>
    <mergeCell ref="I3:M3"/>
    <mergeCell ref="B5:M5"/>
    <mergeCell ref="B6:M6"/>
    <mergeCell ref="B9:B10"/>
    <mergeCell ref="C9:C10"/>
    <mergeCell ref="D9:D10"/>
    <mergeCell ref="E9:E10"/>
    <mergeCell ref="F9:F10"/>
  </mergeCells>
  <pageMargins left="0.7" right="0.7" top="0.75" bottom="0.75" header="0.3" footer="0.3"/>
  <pageSetup paperSize="9" orientation="portrait" horizontalDpi="300" verticalDpi="30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sheetPr>
  <dimension ref="A1:O54"/>
  <sheetViews>
    <sheetView topLeftCell="A47" workbookViewId="0">
      <selection activeCell="N51" sqref="N51"/>
    </sheetView>
  </sheetViews>
  <sheetFormatPr defaultRowHeight="15" x14ac:dyDescent="0.25"/>
  <cols>
    <col min="1" max="1" width="9.140625" style="33"/>
    <col min="2" max="2" width="9.140625" style="136"/>
    <col min="3" max="3" width="20.5703125" style="33" bestFit="1" customWidth="1"/>
    <col min="4" max="4" width="17.28515625" style="33" customWidth="1"/>
    <col min="5" max="5" width="12.5703125" style="33" customWidth="1"/>
    <col min="6" max="6" width="14.42578125" style="33" bestFit="1" customWidth="1"/>
    <col min="7" max="7" width="21" style="33" customWidth="1"/>
    <col min="8" max="8" width="39.7109375" style="33" customWidth="1"/>
    <col min="9" max="9" width="16.42578125" style="33" customWidth="1"/>
    <col min="10" max="10" width="15.42578125" style="33" customWidth="1"/>
    <col min="11" max="11" width="16" style="33" customWidth="1"/>
    <col min="12" max="12" width="15.5703125" style="33" customWidth="1"/>
    <col min="13" max="13" width="14.42578125" style="33" customWidth="1"/>
    <col min="14" max="14" width="15.85546875" style="33" customWidth="1"/>
    <col min="15" max="16384" width="9.140625" style="33"/>
  </cols>
  <sheetData>
    <row r="1" spans="2:14" x14ac:dyDescent="0.25">
      <c r="I1" s="268" t="s">
        <v>14</v>
      </c>
      <c r="J1" s="268"/>
      <c r="K1" s="268"/>
      <c r="L1" s="268"/>
      <c r="M1" s="268"/>
    </row>
    <row r="2" spans="2:14" x14ac:dyDescent="0.25">
      <c r="I2" s="268" t="s">
        <v>22</v>
      </c>
      <c r="J2" s="268"/>
      <c r="K2" s="268"/>
      <c r="L2" s="268"/>
      <c r="M2" s="268"/>
    </row>
    <row r="3" spans="2:14" x14ac:dyDescent="0.25">
      <c r="I3" s="268" t="s">
        <v>113</v>
      </c>
      <c r="J3" s="268"/>
      <c r="K3" s="268"/>
      <c r="L3" s="268"/>
      <c r="M3" s="268"/>
    </row>
    <row r="5" spans="2:14" ht="48.75" customHeight="1" x14ac:dyDescent="0.3">
      <c r="B5" s="266" t="s">
        <v>694</v>
      </c>
      <c r="C5" s="267"/>
      <c r="D5" s="267"/>
      <c r="E5" s="267"/>
      <c r="F5" s="267"/>
      <c r="G5" s="267"/>
      <c r="H5" s="267"/>
      <c r="I5" s="267"/>
      <c r="J5" s="267"/>
      <c r="K5" s="267"/>
      <c r="L5" s="267"/>
      <c r="M5" s="267"/>
      <c r="N5" s="267"/>
    </row>
    <row r="6" spans="2:14" x14ac:dyDescent="0.25">
      <c r="B6" s="270" t="s">
        <v>15</v>
      </c>
      <c r="C6" s="270"/>
      <c r="D6" s="270"/>
      <c r="E6" s="270"/>
      <c r="F6" s="270"/>
      <c r="G6" s="270"/>
      <c r="H6" s="270"/>
      <c r="I6" s="270"/>
      <c r="J6" s="270"/>
      <c r="K6" s="270"/>
      <c r="L6" s="270"/>
      <c r="M6" s="270"/>
      <c r="N6" s="270"/>
    </row>
    <row r="8" spans="2:14" ht="15.75" x14ac:dyDescent="0.25">
      <c r="M8" s="41" t="s">
        <v>13</v>
      </c>
    </row>
    <row r="9" spans="2:14" ht="30" customHeight="1" x14ac:dyDescent="0.25">
      <c r="B9" s="327" t="s">
        <v>0</v>
      </c>
      <c r="C9" s="265" t="s">
        <v>1</v>
      </c>
      <c r="D9" s="264" t="s">
        <v>11</v>
      </c>
      <c r="E9" s="265" t="s">
        <v>10</v>
      </c>
      <c r="F9" s="265" t="s">
        <v>12</v>
      </c>
      <c r="G9" s="265" t="s">
        <v>5</v>
      </c>
      <c r="H9" s="264" t="s">
        <v>2</v>
      </c>
      <c r="I9" s="265" t="s">
        <v>3</v>
      </c>
      <c r="J9" s="264" t="s">
        <v>4</v>
      </c>
      <c r="K9" s="264"/>
      <c r="L9" s="264"/>
      <c r="M9" s="264"/>
    </row>
    <row r="10" spans="2:14" ht="37.5" customHeight="1" x14ac:dyDescent="0.25">
      <c r="B10" s="327"/>
      <c r="C10" s="265"/>
      <c r="D10" s="264"/>
      <c r="E10" s="264"/>
      <c r="F10" s="264"/>
      <c r="G10" s="264"/>
      <c r="H10" s="264"/>
      <c r="I10" s="265"/>
      <c r="J10" s="143" t="s">
        <v>6</v>
      </c>
      <c r="K10" s="143" t="s">
        <v>301</v>
      </c>
      <c r="L10" s="143" t="s">
        <v>8</v>
      </c>
      <c r="M10" s="143" t="s">
        <v>9</v>
      </c>
    </row>
    <row r="11" spans="2:14" ht="129" customHeight="1" x14ac:dyDescent="0.25">
      <c r="B11" s="139">
        <v>1</v>
      </c>
      <c r="C11" s="135" t="s">
        <v>581</v>
      </c>
      <c r="D11" s="140" t="s">
        <v>555</v>
      </c>
      <c r="E11" s="147" t="s">
        <v>693</v>
      </c>
      <c r="F11" s="141" t="s">
        <v>692</v>
      </c>
      <c r="G11" s="140" t="s">
        <v>562</v>
      </c>
      <c r="H11" s="147" t="s">
        <v>580</v>
      </c>
      <c r="I11" s="134">
        <v>16214085</v>
      </c>
      <c r="J11" s="138">
        <v>9683816</v>
      </c>
      <c r="K11" s="138">
        <v>6530269</v>
      </c>
      <c r="L11" s="148"/>
      <c r="M11" s="146" t="s">
        <v>578</v>
      </c>
    </row>
    <row r="12" spans="2:14" ht="132" customHeight="1" x14ac:dyDescent="0.25">
      <c r="B12" s="139">
        <v>2</v>
      </c>
      <c r="C12" s="135" t="s">
        <v>582</v>
      </c>
      <c r="D12" s="140" t="s">
        <v>691</v>
      </c>
      <c r="E12" s="147" t="s">
        <v>693</v>
      </c>
      <c r="F12" s="141" t="s">
        <v>692</v>
      </c>
      <c r="G12" s="140" t="s">
        <v>562</v>
      </c>
      <c r="H12" s="147" t="s">
        <v>580</v>
      </c>
      <c r="I12" s="134">
        <v>16214085</v>
      </c>
      <c r="J12" s="138">
        <v>9683816</v>
      </c>
      <c r="K12" s="138">
        <v>6530269</v>
      </c>
      <c r="L12" s="148"/>
      <c r="M12" s="146"/>
    </row>
    <row r="13" spans="2:14" ht="143.25" customHeight="1" x14ac:dyDescent="0.25">
      <c r="B13" s="139">
        <v>3</v>
      </c>
      <c r="C13" s="144" t="s">
        <v>583</v>
      </c>
      <c r="D13" s="147" t="s">
        <v>690</v>
      </c>
      <c r="E13" s="147" t="s">
        <v>693</v>
      </c>
      <c r="F13" s="141" t="s">
        <v>579</v>
      </c>
      <c r="G13" s="140" t="s">
        <v>562</v>
      </c>
      <c r="H13" s="147" t="s">
        <v>580</v>
      </c>
      <c r="I13" s="134">
        <v>16214085</v>
      </c>
      <c r="J13" s="138">
        <v>9683816</v>
      </c>
      <c r="K13" s="138">
        <v>6530269</v>
      </c>
      <c r="L13" s="148"/>
      <c r="M13" s="146"/>
    </row>
    <row r="14" spans="2:14" ht="126.75" customHeight="1" x14ac:dyDescent="0.25">
      <c r="B14" s="139">
        <v>4</v>
      </c>
      <c r="C14" s="135" t="s">
        <v>548</v>
      </c>
      <c r="D14" s="140" t="s">
        <v>576</v>
      </c>
      <c r="E14" s="147" t="s">
        <v>577</v>
      </c>
      <c r="F14" s="141" t="s">
        <v>688</v>
      </c>
      <c r="G14" s="140" t="s">
        <v>563</v>
      </c>
      <c r="H14" s="147" t="s">
        <v>689</v>
      </c>
      <c r="I14" s="134">
        <v>11894131</v>
      </c>
      <c r="J14" s="138">
        <v>4782634</v>
      </c>
      <c r="K14" s="138">
        <v>2583236</v>
      </c>
      <c r="L14" s="138">
        <v>4169876</v>
      </c>
      <c r="M14" s="138">
        <v>358385</v>
      </c>
    </row>
    <row r="15" spans="2:14" ht="103.5" customHeight="1" x14ac:dyDescent="0.25">
      <c r="B15" s="139">
        <v>5</v>
      </c>
      <c r="C15" s="135" t="s">
        <v>575</v>
      </c>
      <c r="D15" s="140" t="s">
        <v>574</v>
      </c>
      <c r="E15" s="147" t="s">
        <v>571</v>
      </c>
      <c r="F15" s="141" t="s">
        <v>688</v>
      </c>
      <c r="G15" s="140" t="s">
        <v>563</v>
      </c>
      <c r="H15" s="147" t="s">
        <v>572</v>
      </c>
      <c r="I15" s="134">
        <v>11866842</v>
      </c>
      <c r="J15" s="138">
        <v>4763347</v>
      </c>
      <c r="K15" s="138">
        <v>2583236</v>
      </c>
      <c r="L15" s="138">
        <v>4169876</v>
      </c>
      <c r="M15" s="138">
        <v>350383</v>
      </c>
      <c r="N15" s="150" t="s">
        <v>578</v>
      </c>
    </row>
    <row r="16" spans="2:14" ht="114" customHeight="1" x14ac:dyDescent="0.25">
      <c r="B16" s="139">
        <v>6</v>
      </c>
      <c r="C16" s="135" t="s">
        <v>573</v>
      </c>
      <c r="D16" s="140" t="s">
        <v>574</v>
      </c>
      <c r="E16" s="147" t="s">
        <v>571</v>
      </c>
      <c r="F16" s="141" t="s">
        <v>688</v>
      </c>
      <c r="G16" s="140" t="s">
        <v>563</v>
      </c>
      <c r="H16" s="147" t="s">
        <v>572</v>
      </c>
      <c r="I16" s="134">
        <v>11866391</v>
      </c>
      <c r="J16" s="138">
        <v>4763347</v>
      </c>
      <c r="K16" s="138">
        <v>2583236</v>
      </c>
      <c r="L16" s="138">
        <v>4169876</v>
      </c>
      <c r="M16" s="138">
        <v>349932</v>
      </c>
    </row>
    <row r="17" spans="1:13" ht="108" customHeight="1" x14ac:dyDescent="0.25">
      <c r="B17" s="139">
        <v>7</v>
      </c>
      <c r="C17" s="135" t="s">
        <v>570</v>
      </c>
      <c r="D17" s="140" t="s">
        <v>574</v>
      </c>
      <c r="E17" s="147" t="s">
        <v>571</v>
      </c>
      <c r="F17" s="141" t="s">
        <v>687</v>
      </c>
      <c r="G17" s="140" t="s">
        <v>563</v>
      </c>
      <c r="H17" s="147" t="s">
        <v>572</v>
      </c>
      <c r="I17" s="134">
        <v>11866391</v>
      </c>
      <c r="J17" s="138">
        <v>4763347</v>
      </c>
      <c r="K17" s="138">
        <v>2583236</v>
      </c>
      <c r="L17" s="138">
        <v>4169876</v>
      </c>
      <c r="M17" s="138">
        <v>349932</v>
      </c>
    </row>
    <row r="18" spans="1:13" ht="104.25" customHeight="1" x14ac:dyDescent="0.25">
      <c r="B18" s="139">
        <v>8</v>
      </c>
      <c r="C18" s="135" t="s">
        <v>589</v>
      </c>
      <c r="D18" s="147" t="s">
        <v>590</v>
      </c>
      <c r="E18" s="147" t="s">
        <v>588</v>
      </c>
      <c r="F18" s="141" t="s">
        <v>684</v>
      </c>
      <c r="G18" s="140" t="s">
        <v>549</v>
      </c>
      <c r="H18" s="147" t="s">
        <v>686</v>
      </c>
      <c r="I18" s="134">
        <v>24055965</v>
      </c>
      <c r="J18" s="142">
        <v>14112788</v>
      </c>
      <c r="K18" s="142">
        <v>7802370</v>
      </c>
      <c r="L18" s="142">
        <v>2140807</v>
      </c>
      <c r="M18" s="149"/>
    </row>
    <row r="19" spans="1:13" ht="93.75" customHeight="1" x14ac:dyDescent="0.25">
      <c r="B19" s="139">
        <v>9</v>
      </c>
      <c r="C19" s="135" t="s">
        <v>586</v>
      </c>
      <c r="D19" s="147" t="s">
        <v>587</v>
      </c>
      <c r="E19" s="147" t="s">
        <v>588</v>
      </c>
      <c r="F19" s="141" t="s">
        <v>684</v>
      </c>
      <c r="G19" s="140" t="s">
        <v>549</v>
      </c>
      <c r="H19" s="147" t="s">
        <v>686</v>
      </c>
      <c r="I19" s="134">
        <v>24055965</v>
      </c>
      <c r="J19" s="142">
        <v>14112788</v>
      </c>
      <c r="K19" s="142">
        <v>7802370</v>
      </c>
      <c r="L19" s="142">
        <v>2140807</v>
      </c>
      <c r="M19" s="149"/>
    </row>
    <row r="20" spans="1:13" ht="99.75" customHeight="1" x14ac:dyDescent="0.25">
      <c r="B20" s="139">
        <v>10</v>
      </c>
      <c r="C20" s="144" t="s">
        <v>585</v>
      </c>
      <c r="D20" s="147" t="s">
        <v>584</v>
      </c>
      <c r="E20" s="147" t="s">
        <v>588</v>
      </c>
      <c r="F20" s="141" t="s">
        <v>684</v>
      </c>
      <c r="G20" s="140" t="s">
        <v>549</v>
      </c>
      <c r="H20" s="147" t="s">
        <v>686</v>
      </c>
      <c r="I20" s="134">
        <v>24055965</v>
      </c>
      <c r="J20" s="142">
        <v>14112788</v>
      </c>
      <c r="K20" s="142">
        <v>7802370</v>
      </c>
      <c r="L20" s="142">
        <v>2140807</v>
      </c>
      <c r="M20" s="139"/>
    </row>
    <row r="21" spans="1:13" ht="92.25" customHeight="1" x14ac:dyDescent="0.25">
      <c r="B21" s="139">
        <v>11</v>
      </c>
      <c r="C21" s="144" t="s">
        <v>543</v>
      </c>
      <c r="D21" s="147" t="s">
        <v>567</v>
      </c>
      <c r="E21" s="147" t="s">
        <v>591</v>
      </c>
      <c r="F21" s="141" t="s">
        <v>683</v>
      </c>
      <c r="G21" s="140" t="s">
        <v>564</v>
      </c>
      <c r="H21" s="147" t="s">
        <v>685</v>
      </c>
      <c r="I21" s="133">
        <v>23415533</v>
      </c>
      <c r="J21" s="142">
        <v>17144003</v>
      </c>
      <c r="K21" s="142">
        <v>1817945</v>
      </c>
      <c r="L21" s="142">
        <v>4453585</v>
      </c>
      <c r="M21" s="139"/>
    </row>
    <row r="22" spans="1:13" ht="121.5" customHeight="1" x14ac:dyDescent="0.25">
      <c r="A22" s="42"/>
      <c r="B22" s="139">
        <v>12</v>
      </c>
      <c r="C22" s="135" t="s">
        <v>560</v>
      </c>
      <c r="D22" s="140" t="s">
        <v>542</v>
      </c>
      <c r="E22" s="147" t="s">
        <v>593</v>
      </c>
      <c r="F22" s="141" t="s">
        <v>682</v>
      </c>
      <c r="G22" s="140" t="s">
        <v>550</v>
      </c>
      <c r="H22" s="147" t="s">
        <v>594</v>
      </c>
      <c r="I22" s="133">
        <v>28675388</v>
      </c>
      <c r="J22" s="142">
        <v>9357954</v>
      </c>
      <c r="K22" s="142">
        <v>4846903</v>
      </c>
      <c r="L22" s="142">
        <v>13017467</v>
      </c>
      <c r="M22" s="139">
        <v>1453064</v>
      </c>
    </row>
    <row r="23" spans="1:13" ht="102.75" customHeight="1" x14ac:dyDescent="0.25">
      <c r="B23" s="139">
        <v>13</v>
      </c>
      <c r="C23" s="135" t="s">
        <v>681</v>
      </c>
      <c r="D23" s="140" t="s">
        <v>595</v>
      </c>
      <c r="E23" s="147" t="s">
        <v>596</v>
      </c>
      <c r="F23" s="141" t="s">
        <v>680</v>
      </c>
      <c r="G23" s="140" t="s">
        <v>550</v>
      </c>
      <c r="H23" s="147" t="s">
        <v>594</v>
      </c>
      <c r="I23" s="133">
        <v>29603753</v>
      </c>
      <c r="J23" s="142">
        <v>9357954</v>
      </c>
      <c r="K23" s="142">
        <v>4846903</v>
      </c>
      <c r="L23" s="142">
        <v>14031950</v>
      </c>
      <c r="M23" s="139">
        <v>1366946</v>
      </c>
    </row>
    <row r="24" spans="1:13" ht="102.75" customHeight="1" x14ac:dyDescent="0.25">
      <c r="B24" s="139">
        <v>14</v>
      </c>
      <c r="C24" s="135" t="s">
        <v>597</v>
      </c>
      <c r="D24" s="140" t="s">
        <v>595</v>
      </c>
      <c r="E24" s="147" t="s">
        <v>596</v>
      </c>
      <c r="F24" s="141" t="s">
        <v>680</v>
      </c>
      <c r="G24" s="140" t="s">
        <v>550</v>
      </c>
      <c r="H24" s="147" t="s">
        <v>594</v>
      </c>
      <c r="I24" s="133">
        <v>22080537</v>
      </c>
      <c r="J24" s="142">
        <v>9357954</v>
      </c>
      <c r="K24" s="142">
        <v>4846903</v>
      </c>
      <c r="L24" s="142">
        <v>6508734</v>
      </c>
      <c r="M24" s="139">
        <v>1366946</v>
      </c>
    </row>
    <row r="25" spans="1:13" ht="124.5" customHeight="1" x14ac:dyDescent="0.25">
      <c r="B25" s="139">
        <v>15</v>
      </c>
      <c r="C25" s="135" t="s">
        <v>598</v>
      </c>
      <c r="D25" s="140" t="s">
        <v>595</v>
      </c>
      <c r="E25" s="147" t="s">
        <v>599</v>
      </c>
      <c r="F25" s="141" t="s">
        <v>680</v>
      </c>
      <c r="G25" s="140" t="s">
        <v>550</v>
      </c>
      <c r="H25" s="147" t="s">
        <v>594</v>
      </c>
      <c r="I25" s="133">
        <v>22080537</v>
      </c>
      <c r="J25" s="142">
        <v>9357954</v>
      </c>
      <c r="K25" s="138">
        <v>4846903</v>
      </c>
      <c r="L25" s="142">
        <v>6508734</v>
      </c>
      <c r="M25" s="139">
        <v>1366946</v>
      </c>
    </row>
    <row r="26" spans="1:13" ht="93.75" customHeight="1" x14ac:dyDescent="0.25">
      <c r="B26" s="139">
        <v>16</v>
      </c>
      <c r="C26" s="135" t="s">
        <v>600</v>
      </c>
      <c r="D26" s="147" t="s">
        <v>601</v>
      </c>
      <c r="E26" s="147" t="s">
        <v>678</v>
      </c>
      <c r="F26" s="141" t="s">
        <v>677</v>
      </c>
      <c r="G26" s="140" t="s">
        <v>565</v>
      </c>
      <c r="H26" s="147" t="s">
        <v>679</v>
      </c>
      <c r="I26" s="134">
        <v>11087604</v>
      </c>
      <c r="J26" s="138">
        <v>2645882</v>
      </c>
      <c r="K26" s="138">
        <v>1947187</v>
      </c>
      <c r="L26" s="138">
        <v>6494535</v>
      </c>
      <c r="M26" s="146"/>
    </row>
    <row r="27" spans="1:13" ht="101.25" customHeight="1" x14ac:dyDescent="0.25">
      <c r="B27" s="139">
        <v>17</v>
      </c>
      <c r="C27" s="135" t="s">
        <v>604</v>
      </c>
      <c r="D27" s="147" t="s">
        <v>605</v>
      </c>
      <c r="E27" s="147" t="s">
        <v>678</v>
      </c>
      <c r="F27" s="141" t="s">
        <v>677</v>
      </c>
      <c r="G27" s="140" t="s">
        <v>565</v>
      </c>
      <c r="H27" s="147" t="s">
        <v>679</v>
      </c>
      <c r="I27" s="134">
        <v>8683486</v>
      </c>
      <c r="J27" s="138">
        <v>2645882</v>
      </c>
      <c r="K27" s="138">
        <v>1947187</v>
      </c>
      <c r="L27" s="138">
        <v>4090417</v>
      </c>
      <c r="M27" s="146"/>
    </row>
    <row r="28" spans="1:13" ht="104.25" customHeight="1" x14ac:dyDescent="0.25">
      <c r="B28" s="139">
        <v>18</v>
      </c>
      <c r="C28" s="135" t="s">
        <v>606</v>
      </c>
      <c r="D28" s="147" t="s">
        <v>595</v>
      </c>
      <c r="E28" s="147" t="s">
        <v>603</v>
      </c>
      <c r="F28" s="141" t="s">
        <v>677</v>
      </c>
      <c r="G28" s="140" t="s">
        <v>565</v>
      </c>
      <c r="H28" s="147" t="s">
        <v>602</v>
      </c>
      <c r="I28" s="134">
        <v>8683486</v>
      </c>
      <c r="J28" s="138">
        <v>2645882</v>
      </c>
      <c r="K28" s="138">
        <v>1947187</v>
      </c>
      <c r="L28" s="138">
        <v>4090417</v>
      </c>
      <c r="M28" s="146"/>
    </row>
    <row r="29" spans="1:13" ht="101.25" customHeight="1" x14ac:dyDescent="0.25">
      <c r="B29" s="139">
        <v>19</v>
      </c>
      <c r="C29" s="135" t="s">
        <v>607</v>
      </c>
      <c r="D29" s="147" t="s">
        <v>595</v>
      </c>
      <c r="E29" s="147" t="s">
        <v>603</v>
      </c>
      <c r="F29" s="141" t="s">
        <v>677</v>
      </c>
      <c r="G29" s="140" t="s">
        <v>565</v>
      </c>
      <c r="H29" s="147" t="s">
        <v>602</v>
      </c>
      <c r="I29" s="134">
        <v>8683486</v>
      </c>
      <c r="J29" s="138">
        <v>2645882</v>
      </c>
      <c r="K29" s="138">
        <v>1947187</v>
      </c>
      <c r="L29" s="138">
        <v>4090417</v>
      </c>
      <c r="M29" s="146"/>
    </row>
    <row r="30" spans="1:13" ht="103.5" customHeight="1" x14ac:dyDescent="0.25">
      <c r="B30" s="139">
        <v>20</v>
      </c>
      <c r="C30" s="135" t="s">
        <v>612</v>
      </c>
      <c r="D30" s="147" t="s">
        <v>610</v>
      </c>
      <c r="E30" s="147" t="s">
        <v>603</v>
      </c>
      <c r="F30" s="141" t="s">
        <v>677</v>
      </c>
      <c r="G30" s="140" t="s">
        <v>565</v>
      </c>
      <c r="H30" s="147" t="s">
        <v>602</v>
      </c>
      <c r="I30" s="134">
        <v>8685824</v>
      </c>
      <c r="J30" s="138">
        <v>2645882</v>
      </c>
      <c r="K30" s="138">
        <v>1947187</v>
      </c>
      <c r="L30" s="138">
        <v>4092755</v>
      </c>
      <c r="M30" s="146"/>
    </row>
    <row r="31" spans="1:13" ht="89.25" customHeight="1" x14ac:dyDescent="0.25">
      <c r="B31" s="139">
        <v>21</v>
      </c>
      <c r="C31" s="135" t="s">
        <v>611</v>
      </c>
      <c r="D31" s="147" t="s">
        <v>676</v>
      </c>
      <c r="E31" s="147" t="s">
        <v>603</v>
      </c>
      <c r="F31" s="141" t="s">
        <v>677</v>
      </c>
      <c r="G31" s="140" t="s">
        <v>565</v>
      </c>
      <c r="H31" s="147" t="s">
        <v>602</v>
      </c>
      <c r="I31" s="134">
        <v>8683486</v>
      </c>
      <c r="J31" s="138">
        <v>2645882</v>
      </c>
      <c r="K31" s="138">
        <v>1947187</v>
      </c>
      <c r="L31" s="138">
        <v>4090417</v>
      </c>
      <c r="M31" s="146"/>
    </row>
    <row r="32" spans="1:13" ht="154.5" customHeight="1" x14ac:dyDescent="0.25">
      <c r="B32" s="139">
        <v>22</v>
      </c>
      <c r="C32" s="135" t="s">
        <v>547</v>
      </c>
      <c r="D32" s="147" t="s">
        <v>676</v>
      </c>
      <c r="E32" s="147" t="s">
        <v>603</v>
      </c>
      <c r="F32" s="141" t="s">
        <v>677</v>
      </c>
      <c r="G32" s="140" t="s">
        <v>565</v>
      </c>
      <c r="H32" s="147" t="s">
        <v>602</v>
      </c>
      <c r="I32" s="134">
        <v>8685824</v>
      </c>
      <c r="J32" s="138">
        <v>2645882</v>
      </c>
      <c r="K32" s="138">
        <v>1947187</v>
      </c>
      <c r="L32" s="138">
        <v>4092755</v>
      </c>
      <c r="M32" s="146"/>
    </row>
    <row r="33" spans="2:13" ht="125.25" customHeight="1" x14ac:dyDescent="0.25">
      <c r="B33" s="139">
        <v>23</v>
      </c>
      <c r="C33" s="135" t="s">
        <v>609</v>
      </c>
      <c r="D33" s="147" t="s">
        <v>655</v>
      </c>
      <c r="E33" s="147" t="s">
        <v>671</v>
      </c>
      <c r="F33" s="141" t="s">
        <v>675</v>
      </c>
      <c r="G33" s="140" t="s">
        <v>564</v>
      </c>
      <c r="H33" s="147" t="s">
        <v>592</v>
      </c>
      <c r="I33" s="134">
        <v>26559833</v>
      </c>
      <c r="J33" s="138">
        <v>15310795</v>
      </c>
      <c r="K33" s="138">
        <v>3177611</v>
      </c>
      <c r="L33" s="138">
        <v>8071427</v>
      </c>
      <c r="M33" s="146"/>
    </row>
    <row r="34" spans="2:13" s="136" customFormat="1" ht="123" customHeight="1" x14ac:dyDescent="0.25">
      <c r="B34" s="139">
        <v>24</v>
      </c>
      <c r="C34" s="135" t="s">
        <v>608</v>
      </c>
      <c r="D34" s="147" t="s">
        <v>670</v>
      </c>
      <c r="E34" s="147" t="s">
        <v>671</v>
      </c>
      <c r="F34" s="141" t="s">
        <v>675</v>
      </c>
      <c r="G34" s="140" t="s">
        <v>564</v>
      </c>
      <c r="H34" s="147" t="s">
        <v>592</v>
      </c>
      <c r="I34" s="134">
        <v>22085455</v>
      </c>
      <c r="J34" s="138">
        <v>15310795</v>
      </c>
      <c r="K34" s="138">
        <v>3177611</v>
      </c>
      <c r="L34" s="138">
        <v>3597049</v>
      </c>
      <c r="M34" s="146"/>
    </row>
    <row r="35" spans="2:13" ht="122.25" customHeight="1" x14ac:dyDescent="0.25">
      <c r="B35" s="139">
        <v>25</v>
      </c>
      <c r="C35" s="135" t="s">
        <v>618</v>
      </c>
      <c r="D35" s="147" t="s">
        <v>619</v>
      </c>
      <c r="E35" s="147" t="s">
        <v>620</v>
      </c>
      <c r="F35" s="137" t="s">
        <v>668</v>
      </c>
      <c r="G35" s="140" t="s">
        <v>545</v>
      </c>
      <c r="H35" s="147" t="s">
        <v>669</v>
      </c>
      <c r="I35" s="134">
        <v>10699605</v>
      </c>
      <c r="J35" s="138">
        <v>5742915</v>
      </c>
      <c r="K35" s="138">
        <v>3105626</v>
      </c>
      <c r="L35" s="138">
        <v>1526235</v>
      </c>
      <c r="M35" s="151">
        <v>324829</v>
      </c>
    </row>
    <row r="36" spans="2:13" ht="123.75" customHeight="1" x14ac:dyDescent="0.25">
      <c r="B36" s="139">
        <v>26</v>
      </c>
      <c r="C36" s="135" t="s">
        <v>617</v>
      </c>
      <c r="D36" s="147" t="s">
        <v>610</v>
      </c>
      <c r="E36" s="147" t="s">
        <v>615</v>
      </c>
      <c r="F36" s="137" t="s">
        <v>668</v>
      </c>
      <c r="G36" s="140" t="s">
        <v>545</v>
      </c>
      <c r="H36" s="147" t="s">
        <v>616</v>
      </c>
      <c r="I36" s="134">
        <v>10699875</v>
      </c>
      <c r="J36" s="138">
        <v>5742915</v>
      </c>
      <c r="K36" s="138">
        <v>3105626</v>
      </c>
      <c r="L36" s="138">
        <v>1526235</v>
      </c>
      <c r="M36" s="138">
        <v>325099</v>
      </c>
    </row>
    <row r="37" spans="2:13" ht="63" customHeight="1" x14ac:dyDescent="0.25">
      <c r="B37" s="139">
        <v>27</v>
      </c>
      <c r="C37" s="135" t="s">
        <v>613</v>
      </c>
      <c r="D37" s="147" t="s">
        <v>614</v>
      </c>
      <c r="E37" s="147" t="s">
        <v>615</v>
      </c>
      <c r="F37" s="137" t="s">
        <v>668</v>
      </c>
      <c r="G37" s="140" t="s">
        <v>545</v>
      </c>
      <c r="H37" s="147" t="s">
        <v>616</v>
      </c>
      <c r="I37" s="134">
        <v>10699875</v>
      </c>
      <c r="J37" s="138">
        <v>5742915</v>
      </c>
      <c r="K37" s="138">
        <v>3105626</v>
      </c>
      <c r="L37" s="138">
        <v>1526235</v>
      </c>
      <c r="M37" s="138">
        <v>325099</v>
      </c>
    </row>
    <row r="38" spans="2:13" s="136" customFormat="1" ht="96.75" customHeight="1" x14ac:dyDescent="0.25">
      <c r="B38" s="139">
        <v>28</v>
      </c>
      <c r="C38" s="135" t="s">
        <v>672</v>
      </c>
      <c r="D38" s="147" t="s">
        <v>667</v>
      </c>
      <c r="E38" s="147" t="s">
        <v>674</v>
      </c>
      <c r="F38" s="137" t="s">
        <v>673</v>
      </c>
      <c r="G38" s="147" t="s">
        <v>564</v>
      </c>
      <c r="H38" s="147" t="s">
        <v>592</v>
      </c>
      <c r="I38" s="134">
        <v>22085455</v>
      </c>
      <c r="J38" s="138">
        <v>15310795</v>
      </c>
      <c r="K38" s="138">
        <v>3177611</v>
      </c>
      <c r="L38" s="138">
        <v>3597049</v>
      </c>
      <c r="M38" s="148"/>
    </row>
    <row r="39" spans="2:13" ht="84.75" customHeight="1" x14ac:dyDescent="0.25">
      <c r="B39" s="139">
        <v>29</v>
      </c>
      <c r="C39" s="135" t="s">
        <v>630</v>
      </c>
      <c r="D39" s="147" t="s">
        <v>666</v>
      </c>
      <c r="E39" s="147" t="s">
        <v>629</v>
      </c>
      <c r="F39" s="137" t="s">
        <v>660</v>
      </c>
      <c r="G39" s="147" t="s">
        <v>566</v>
      </c>
      <c r="H39" s="147" t="s">
        <v>627</v>
      </c>
      <c r="I39" s="134">
        <v>25814502</v>
      </c>
      <c r="J39" s="138">
        <v>4773620</v>
      </c>
      <c r="K39" s="138">
        <v>5881562</v>
      </c>
      <c r="L39" s="138">
        <v>15159320</v>
      </c>
      <c r="M39" s="148"/>
    </row>
    <row r="40" spans="2:13" ht="98.25" customHeight="1" x14ac:dyDescent="0.25">
      <c r="B40" s="139">
        <v>30</v>
      </c>
      <c r="C40" s="135" t="s">
        <v>628</v>
      </c>
      <c r="D40" s="147" t="s">
        <v>665</v>
      </c>
      <c r="E40" s="147" t="s">
        <v>629</v>
      </c>
      <c r="F40" s="137" t="s">
        <v>660</v>
      </c>
      <c r="G40" s="147" t="s">
        <v>566</v>
      </c>
      <c r="H40" s="147" t="s">
        <v>627</v>
      </c>
      <c r="I40" s="134">
        <v>25814502</v>
      </c>
      <c r="J40" s="138">
        <v>4773620</v>
      </c>
      <c r="K40" s="138">
        <v>5881562</v>
      </c>
      <c r="L40" s="138">
        <v>15159320</v>
      </c>
      <c r="M40" s="148"/>
    </row>
    <row r="41" spans="2:13" ht="75" x14ac:dyDescent="0.25">
      <c r="B41" s="139">
        <v>31</v>
      </c>
      <c r="C41" s="135" t="s">
        <v>662</v>
      </c>
      <c r="D41" s="147" t="s">
        <v>663</v>
      </c>
      <c r="E41" s="147" t="s">
        <v>625</v>
      </c>
      <c r="F41" s="137" t="s">
        <v>660</v>
      </c>
      <c r="G41" s="147" t="s">
        <v>566</v>
      </c>
      <c r="H41" s="147" t="s">
        <v>627</v>
      </c>
      <c r="I41" s="134">
        <v>25814502</v>
      </c>
      <c r="J41" s="138">
        <v>4773620</v>
      </c>
      <c r="K41" s="138">
        <v>5881562</v>
      </c>
      <c r="L41" s="138">
        <v>15159320</v>
      </c>
      <c r="M41" s="148"/>
    </row>
    <row r="42" spans="2:13" ht="75" x14ac:dyDescent="0.25">
      <c r="B42" s="139">
        <v>32</v>
      </c>
      <c r="C42" s="135" t="s">
        <v>624</v>
      </c>
      <c r="D42" s="147" t="s">
        <v>664</v>
      </c>
      <c r="E42" s="147" t="s">
        <v>625</v>
      </c>
      <c r="F42" s="137" t="s">
        <v>660</v>
      </c>
      <c r="G42" s="147" t="s">
        <v>566</v>
      </c>
      <c r="H42" s="147" t="s">
        <v>627</v>
      </c>
      <c r="I42" s="134">
        <v>25814502</v>
      </c>
      <c r="J42" s="138">
        <v>4773620</v>
      </c>
      <c r="K42" s="138">
        <v>5881562</v>
      </c>
      <c r="L42" s="138">
        <v>15159320</v>
      </c>
      <c r="M42" s="148"/>
    </row>
    <row r="43" spans="2:13" ht="86.25" customHeight="1" x14ac:dyDescent="0.25">
      <c r="B43" s="139">
        <v>33</v>
      </c>
      <c r="C43" s="135" t="s">
        <v>622</v>
      </c>
      <c r="D43" s="147" t="s">
        <v>623</v>
      </c>
      <c r="E43" s="147" t="s">
        <v>626</v>
      </c>
      <c r="F43" s="137" t="s">
        <v>660</v>
      </c>
      <c r="G43" s="147" t="s">
        <v>566</v>
      </c>
      <c r="H43" s="147" t="s">
        <v>627</v>
      </c>
      <c r="I43" s="134">
        <v>25814502</v>
      </c>
      <c r="J43" s="138">
        <v>4773620</v>
      </c>
      <c r="K43" s="138">
        <v>5881562</v>
      </c>
      <c r="L43" s="138">
        <v>15159320</v>
      </c>
      <c r="M43" s="148"/>
    </row>
    <row r="44" spans="2:13" ht="164.25" customHeight="1" x14ac:dyDescent="0.25">
      <c r="B44" s="139">
        <v>34</v>
      </c>
      <c r="C44" s="135" t="s">
        <v>543</v>
      </c>
      <c r="D44" s="147" t="s">
        <v>567</v>
      </c>
      <c r="E44" s="147" t="s">
        <v>656</v>
      </c>
      <c r="F44" s="137" t="s">
        <v>661</v>
      </c>
      <c r="G44" s="147" t="s">
        <v>657</v>
      </c>
      <c r="H44" s="147" t="s">
        <v>659</v>
      </c>
      <c r="I44" s="134">
        <v>68325168</v>
      </c>
      <c r="J44" s="138">
        <v>63030691</v>
      </c>
      <c r="K44" s="138">
        <v>5294477</v>
      </c>
      <c r="L44" s="148"/>
      <c r="M44" s="148"/>
    </row>
    <row r="45" spans="2:13" ht="90" x14ac:dyDescent="0.25">
      <c r="B45" s="139">
        <v>35</v>
      </c>
      <c r="C45" s="135" t="s">
        <v>609</v>
      </c>
      <c r="D45" s="147" t="s">
        <v>655</v>
      </c>
      <c r="E45" s="147" t="s">
        <v>656</v>
      </c>
      <c r="F45" s="137" t="s">
        <v>621</v>
      </c>
      <c r="G45" s="147" t="s">
        <v>568</v>
      </c>
      <c r="H45" s="147" t="s">
        <v>658</v>
      </c>
      <c r="I45" s="134">
        <v>10061228</v>
      </c>
      <c r="J45" s="138">
        <v>9417360</v>
      </c>
      <c r="K45" s="138">
        <v>643868</v>
      </c>
      <c r="L45" s="148"/>
      <c r="M45" s="148"/>
    </row>
    <row r="46" spans="2:13" ht="60" x14ac:dyDescent="0.25">
      <c r="B46" s="139">
        <v>36</v>
      </c>
      <c r="C46" s="135" t="s">
        <v>546</v>
      </c>
      <c r="D46" s="147" t="s">
        <v>635</v>
      </c>
      <c r="E46" s="147" t="s">
        <v>637</v>
      </c>
      <c r="F46" s="137" t="s">
        <v>636</v>
      </c>
      <c r="G46" s="147" t="s">
        <v>569</v>
      </c>
      <c r="H46" s="147" t="s">
        <v>638</v>
      </c>
      <c r="I46" s="134">
        <v>8878546</v>
      </c>
      <c r="J46" s="138">
        <v>4223048</v>
      </c>
      <c r="K46" s="138">
        <v>2586388</v>
      </c>
      <c r="L46" s="138">
        <v>2069110</v>
      </c>
      <c r="M46" s="148"/>
    </row>
    <row r="47" spans="2:13" ht="81.75" customHeight="1" x14ac:dyDescent="0.25">
      <c r="B47" s="139">
        <v>37</v>
      </c>
      <c r="C47" s="135" t="s">
        <v>631</v>
      </c>
      <c r="D47" s="147" t="s">
        <v>632</v>
      </c>
      <c r="E47" s="147" t="s">
        <v>634</v>
      </c>
      <c r="F47" s="137" t="s">
        <v>654</v>
      </c>
      <c r="G47" s="147" t="s">
        <v>550</v>
      </c>
      <c r="H47" s="147" t="s">
        <v>633</v>
      </c>
      <c r="I47" s="134">
        <v>28230194</v>
      </c>
      <c r="J47" s="138">
        <v>18154807</v>
      </c>
      <c r="K47" s="138">
        <v>2820436</v>
      </c>
      <c r="L47" s="138">
        <v>7254951</v>
      </c>
      <c r="M47" s="138"/>
    </row>
    <row r="48" spans="2:13" ht="60" x14ac:dyDescent="0.25">
      <c r="B48" s="139">
        <v>38</v>
      </c>
      <c r="C48" s="135" t="s">
        <v>649</v>
      </c>
      <c r="D48" s="147" t="s">
        <v>650</v>
      </c>
      <c r="E48" s="147" t="s">
        <v>653</v>
      </c>
      <c r="F48" s="152">
        <v>45745</v>
      </c>
      <c r="G48" s="147" t="s">
        <v>641</v>
      </c>
      <c r="H48" s="147" t="s">
        <v>651</v>
      </c>
      <c r="I48" s="153">
        <v>3838993</v>
      </c>
      <c r="J48" s="153">
        <v>3516164</v>
      </c>
      <c r="K48" s="153">
        <v>322829</v>
      </c>
      <c r="L48" s="148"/>
      <c r="M48" s="148"/>
    </row>
    <row r="49" spans="2:15" s="136" customFormat="1" ht="60" x14ac:dyDescent="0.25">
      <c r="B49" s="139">
        <v>39</v>
      </c>
      <c r="C49" s="135" t="s">
        <v>648</v>
      </c>
      <c r="D49" s="147" t="s">
        <v>544</v>
      </c>
      <c r="E49" s="147" t="s">
        <v>640</v>
      </c>
      <c r="F49" s="152">
        <v>45745</v>
      </c>
      <c r="G49" s="147" t="s">
        <v>641</v>
      </c>
      <c r="H49" s="147" t="s">
        <v>652</v>
      </c>
      <c r="I49" s="155">
        <v>4122881</v>
      </c>
      <c r="J49" s="155">
        <v>3800052</v>
      </c>
      <c r="K49" s="155">
        <v>322829</v>
      </c>
      <c r="L49" s="155"/>
      <c r="M49" s="155"/>
    </row>
    <row r="50" spans="2:15" ht="65.25" customHeight="1" x14ac:dyDescent="0.25">
      <c r="B50" s="139">
        <v>40</v>
      </c>
      <c r="C50" s="147" t="s">
        <v>647</v>
      </c>
      <c r="D50" s="147" t="s">
        <v>553</v>
      </c>
      <c r="E50" s="147" t="s">
        <v>640</v>
      </c>
      <c r="F50" s="152">
        <v>45745</v>
      </c>
      <c r="G50" s="147" t="s">
        <v>641</v>
      </c>
      <c r="H50" s="147" t="s">
        <v>652</v>
      </c>
      <c r="I50" s="155">
        <v>4122881</v>
      </c>
      <c r="J50" s="155">
        <v>3800052</v>
      </c>
      <c r="K50" s="155">
        <v>322829</v>
      </c>
      <c r="L50" s="155"/>
      <c r="M50" s="155"/>
    </row>
    <row r="51" spans="2:15" ht="60" x14ac:dyDescent="0.25">
      <c r="B51" s="139">
        <v>41</v>
      </c>
      <c r="C51" s="147" t="s">
        <v>646</v>
      </c>
      <c r="D51" s="147" t="s">
        <v>645</v>
      </c>
      <c r="E51" s="147" t="s">
        <v>640</v>
      </c>
      <c r="F51" s="152">
        <v>45745</v>
      </c>
      <c r="G51" s="147" t="s">
        <v>641</v>
      </c>
      <c r="H51" s="147" t="s">
        <v>652</v>
      </c>
      <c r="I51" s="155">
        <v>4122881</v>
      </c>
      <c r="J51" s="155">
        <v>3800052</v>
      </c>
      <c r="K51" s="155">
        <v>322829</v>
      </c>
      <c r="L51" s="155"/>
      <c r="M51" s="155"/>
      <c r="O51" s="154"/>
    </row>
    <row r="52" spans="2:15" ht="60" x14ac:dyDescent="0.25">
      <c r="B52" s="139">
        <v>42</v>
      </c>
      <c r="C52" s="147" t="s">
        <v>644</v>
      </c>
      <c r="D52" s="147" t="s">
        <v>645</v>
      </c>
      <c r="E52" s="147" t="s">
        <v>640</v>
      </c>
      <c r="F52" s="137">
        <v>45745</v>
      </c>
      <c r="G52" s="147" t="s">
        <v>641</v>
      </c>
      <c r="H52" s="147" t="s">
        <v>652</v>
      </c>
      <c r="I52" s="155">
        <v>4122881</v>
      </c>
      <c r="J52" s="155">
        <v>3800052</v>
      </c>
      <c r="K52" s="155">
        <v>322829</v>
      </c>
      <c r="L52" s="155"/>
      <c r="M52" s="155"/>
    </row>
    <row r="53" spans="2:15" ht="60" x14ac:dyDescent="0.25">
      <c r="B53" s="139">
        <v>43</v>
      </c>
      <c r="C53" s="147" t="s">
        <v>642</v>
      </c>
      <c r="D53" s="147" t="s">
        <v>643</v>
      </c>
      <c r="E53" s="147" t="s">
        <v>640</v>
      </c>
      <c r="F53" s="137">
        <v>45745</v>
      </c>
      <c r="G53" s="147" t="s">
        <v>641</v>
      </c>
      <c r="H53" s="147" t="s">
        <v>652</v>
      </c>
      <c r="I53" s="155">
        <v>3647817</v>
      </c>
      <c r="J53" s="155">
        <v>3324988</v>
      </c>
      <c r="K53" s="155">
        <v>322829</v>
      </c>
      <c r="L53" s="155"/>
      <c r="M53" s="155"/>
    </row>
    <row r="54" spans="2:15" ht="53.25" customHeight="1" x14ac:dyDescent="0.25">
      <c r="B54" s="139">
        <v>44</v>
      </c>
      <c r="C54" s="147" t="s">
        <v>639</v>
      </c>
      <c r="D54" s="147" t="s">
        <v>544</v>
      </c>
      <c r="E54" s="147" t="s">
        <v>640</v>
      </c>
      <c r="F54" s="137">
        <v>45745</v>
      </c>
      <c r="G54" s="147" t="s">
        <v>641</v>
      </c>
      <c r="H54" s="147" t="s">
        <v>652</v>
      </c>
      <c r="I54" s="155">
        <v>4315743</v>
      </c>
      <c r="J54" s="155">
        <v>3992914</v>
      </c>
      <c r="K54" s="155">
        <v>322829</v>
      </c>
      <c r="L54" s="155"/>
      <c r="M54" s="155"/>
    </row>
  </sheetData>
  <mergeCells count="14">
    <mergeCell ref="G9:G10"/>
    <mergeCell ref="H9:H10"/>
    <mergeCell ref="I9:I10"/>
    <mergeCell ref="J9:M9"/>
    <mergeCell ref="I1:M1"/>
    <mergeCell ref="I2:M2"/>
    <mergeCell ref="I3:M3"/>
    <mergeCell ref="B5:N5"/>
    <mergeCell ref="B6:N6"/>
    <mergeCell ref="B9:B10"/>
    <mergeCell ref="C9:C10"/>
    <mergeCell ref="D9:D10"/>
    <mergeCell ref="E9:E10"/>
    <mergeCell ref="F9:F10"/>
  </mergeCells>
  <pageMargins left="0.7" right="0.7" top="0.75" bottom="0.75" header="0.3" footer="0.3"/>
  <pageSetup paperSize="9" orientation="portrait" horizontalDpi="300" verticalDpi="300"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sheetPr>
  <dimension ref="A1:N50"/>
  <sheetViews>
    <sheetView topLeftCell="B29" workbookViewId="0">
      <selection activeCell="M11" sqref="M11:M50"/>
    </sheetView>
  </sheetViews>
  <sheetFormatPr defaultRowHeight="15" x14ac:dyDescent="0.25"/>
  <cols>
    <col min="1" max="2" width="9.140625" style="33"/>
    <col min="3" max="3" width="20.5703125" style="33" bestFit="1" customWidth="1"/>
    <col min="4" max="4" width="17.28515625" style="33" customWidth="1"/>
    <col min="5" max="5" width="12.5703125" style="33" customWidth="1"/>
    <col min="6" max="6" width="14.42578125" style="33" bestFit="1" customWidth="1"/>
    <col min="7" max="7" width="23.28515625" style="33" customWidth="1"/>
    <col min="8" max="8" width="45.28515625" style="33" customWidth="1"/>
    <col min="9" max="9" width="17.7109375" style="33" customWidth="1"/>
    <col min="10" max="10" width="15.42578125" style="33" customWidth="1"/>
    <col min="11" max="11" width="16" style="33" customWidth="1"/>
    <col min="12" max="12" width="15.5703125" style="33" customWidth="1"/>
    <col min="13" max="13" width="13.7109375" style="33" customWidth="1"/>
    <col min="14" max="16384" width="9.140625" style="33"/>
  </cols>
  <sheetData>
    <row r="1" spans="2:14" x14ac:dyDescent="0.25">
      <c r="I1" s="268" t="s">
        <v>14</v>
      </c>
      <c r="J1" s="268"/>
      <c r="K1" s="268"/>
      <c r="L1" s="268"/>
      <c r="M1" s="268"/>
    </row>
    <row r="2" spans="2:14" x14ac:dyDescent="0.25">
      <c r="I2" s="268" t="s">
        <v>22</v>
      </c>
      <c r="J2" s="268"/>
      <c r="K2" s="268"/>
      <c r="L2" s="268"/>
      <c r="M2" s="268"/>
    </row>
    <row r="3" spans="2:14" x14ac:dyDescent="0.25">
      <c r="I3" s="268" t="s">
        <v>113</v>
      </c>
      <c r="J3" s="268"/>
      <c r="K3" s="268"/>
      <c r="L3" s="268"/>
      <c r="M3" s="268"/>
    </row>
    <row r="5" spans="2:14" ht="48.75" customHeight="1" x14ac:dyDescent="0.3">
      <c r="B5" s="266" t="s">
        <v>695</v>
      </c>
      <c r="C5" s="267"/>
      <c r="D5" s="267"/>
      <c r="E5" s="267"/>
      <c r="F5" s="267"/>
      <c r="G5" s="267"/>
      <c r="H5" s="267"/>
      <c r="I5" s="267"/>
      <c r="J5" s="267"/>
      <c r="K5" s="267"/>
      <c r="L5" s="267"/>
      <c r="M5" s="267"/>
      <c r="N5" s="267"/>
    </row>
    <row r="6" spans="2:14" x14ac:dyDescent="0.25">
      <c r="B6" s="270" t="s">
        <v>15</v>
      </c>
      <c r="C6" s="270"/>
      <c r="D6" s="270"/>
      <c r="E6" s="270"/>
      <c r="F6" s="270"/>
      <c r="G6" s="270"/>
      <c r="H6" s="270"/>
      <c r="I6" s="270"/>
      <c r="J6" s="270"/>
      <c r="K6" s="270"/>
      <c r="L6" s="270"/>
      <c r="M6" s="270"/>
      <c r="N6" s="270"/>
    </row>
    <row r="8" spans="2:14" ht="15.75" x14ac:dyDescent="0.25">
      <c r="M8" s="41" t="s">
        <v>13</v>
      </c>
    </row>
    <row r="9" spans="2:14" ht="30" customHeight="1" x14ac:dyDescent="0.25">
      <c r="B9" s="264" t="s">
        <v>0</v>
      </c>
      <c r="C9" s="265" t="s">
        <v>1</v>
      </c>
      <c r="D9" s="264" t="s">
        <v>11</v>
      </c>
      <c r="E9" s="265" t="s">
        <v>10</v>
      </c>
      <c r="F9" s="265" t="s">
        <v>12</v>
      </c>
      <c r="G9" s="265" t="s">
        <v>5</v>
      </c>
      <c r="H9" s="264" t="s">
        <v>2</v>
      </c>
      <c r="I9" s="265" t="s">
        <v>3</v>
      </c>
      <c r="J9" s="264" t="s">
        <v>4</v>
      </c>
      <c r="K9" s="264"/>
      <c r="L9" s="264"/>
      <c r="M9" s="264"/>
    </row>
    <row r="10" spans="2:14" ht="37.5" customHeight="1" x14ac:dyDescent="0.25">
      <c r="B10" s="264"/>
      <c r="C10" s="265"/>
      <c r="D10" s="264"/>
      <c r="E10" s="264"/>
      <c r="F10" s="264"/>
      <c r="G10" s="264"/>
      <c r="H10" s="264"/>
      <c r="I10" s="265"/>
      <c r="J10" s="145" t="s">
        <v>6</v>
      </c>
      <c r="K10" s="145" t="s">
        <v>301</v>
      </c>
      <c r="L10" s="145" t="s">
        <v>8</v>
      </c>
      <c r="M10" s="145" t="s">
        <v>9</v>
      </c>
    </row>
    <row r="11" spans="2:14" ht="84.75" customHeight="1" x14ac:dyDescent="0.25">
      <c r="B11" s="157">
        <v>1</v>
      </c>
      <c r="C11" s="210" t="s">
        <v>719</v>
      </c>
      <c r="D11" s="167" t="s">
        <v>720</v>
      </c>
      <c r="E11" s="159" t="s">
        <v>798</v>
      </c>
      <c r="F11" s="160" t="s">
        <v>721</v>
      </c>
      <c r="G11" s="167" t="s">
        <v>339</v>
      </c>
      <c r="H11" s="159" t="s">
        <v>759</v>
      </c>
      <c r="I11" s="161">
        <v>3076480</v>
      </c>
      <c r="J11" s="170">
        <v>601480</v>
      </c>
      <c r="K11" s="170">
        <v>225000</v>
      </c>
      <c r="L11" s="170">
        <v>2250000</v>
      </c>
      <c r="M11" s="168"/>
    </row>
    <row r="12" spans="2:14" ht="105.75" customHeight="1" x14ac:dyDescent="0.25">
      <c r="B12" s="157">
        <v>2</v>
      </c>
      <c r="C12" s="200" t="s">
        <v>696</v>
      </c>
      <c r="D12" s="167" t="s">
        <v>567</v>
      </c>
      <c r="E12" s="159" t="s">
        <v>716</v>
      </c>
      <c r="F12" s="160" t="s">
        <v>717</v>
      </c>
      <c r="G12" s="167" t="s">
        <v>698</v>
      </c>
      <c r="H12" s="159" t="s">
        <v>718</v>
      </c>
      <c r="I12" s="161">
        <v>1627147</v>
      </c>
      <c r="J12" s="161">
        <v>1627147</v>
      </c>
      <c r="K12" s="168"/>
      <c r="L12" s="168"/>
      <c r="M12" s="163"/>
    </row>
    <row r="13" spans="2:14" ht="107.25" customHeight="1" x14ac:dyDescent="0.25">
      <c r="B13" s="157">
        <v>3</v>
      </c>
      <c r="C13" s="200" t="s">
        <v>713</v>
      </c>
      <c r="D13" s="167" t="s">
        <v>714</v>
      </c>
      <c r="E13" s="159" t="s">
        <v>715</v>
      </c>
      <c r="F13" s="160" t="s">
        <v>717</v>
      </c>
      <c r="G13" s="167" t="s">
        <v>698</v>
      </c>
      <c r="H13" s="159" t="s">
        <v>718</v>
      </c>
      <c r="I13" s="161">
        <v>969099</v>
      </c>
      <c r="J13" s="161">
        <v>969099</v>
      </c>
      <c r="K13" s="168"/>
      <c r="L13" s="168"/>
      <c r="M13" s="163"/>
    </row>
    <row r="14" spans="2:14" s="136" customFormat="1" ht="105" customHeight="1" x14ac:dyDescent="0.25">
      <c r="B14" s="157">
        <v>4</v>
      </c>
      <c r="C14" s="210" t="s">
        <v>711</v>
      </c>
      <c r="D14" s="167" t="s">
        <v>712</v>
      </c>
      <c r="E14" s="159" t="s">
        <v>715</v>
      </c>
      <c r="F14" s="160" t="s">
        <v>717</v>
      </c>
      <c r="G14" s="167" t="s">
        <v>698</v>
      </c>
      <c r="H14" s="159" t="s">
        <v>718</v>
      </c>
      <c r="I14" s="161">
        <v>969099</v>
      </c>
      <c r="J14" s="161">
        <v>969099</v>
      </c>
      <c r="K14" s="163"/>
      <c r="L14" s="163"/>
      <c r="M14" s="163"/>
    </row>
    <row r="15" spans="2:14" s="136" customFormat="1" ht="126.75" customHeight="1" x14ac:dyDescent="0.25">
      <c r="B15" s="157">
        <v>5</v>
      </c>
      <c r="C15" s="200" t="s">
        <v>709</v>
      </c>
      <c r="D15" s="159" t="s">
        <v>710</v>
      </c>
      <c r="E15" s="159" t="s">
        <v>715</v>
      </c>
      <c r="F15" s="160" t="s">
        <v>717</v>
      </c>
      <c r="G15" s="167" t="s">
        <v>698</v>
      </c>
      <c r="H15" s="159" t="s">
        <v>718</v>
      </c>
      <c r="I15" s="161">
        <v>969099</v>
      </c>
      <c r="J15" s="161">
        <v>969099</v>
      </c>
      <c r="K15" s="163"/>
      <c r="L15" s="163"/>
      <c r="M15" s="163"/>
    </row>
    <row r="16" spans="2:14" ht="103.5" customHeight="1" x14ac:dyDescent="0.25">
      <c r="B16" s="157">
        <v>6</v>
      </c>
      <c r="C16" s="200" t="s">
        <v>704</v>
      </c>
      <c r="D16" s="159" t="s">
        <v>705</v>
      </c>
      <c r="E16" s="159" t="s">
        <v>706</v>
      </c>
      <c r="F16" s="160" t="s">
        <v>707</v>
      </c>
      <c r="G16" s="160" t="s">
        <v>318</v>
      </c>
      <c r="H16" s="159" t="s">
        <v>708</v>
      </c>
      <c r="I16" s="161">
        <v>598000</v>
      </c>
      <c r="J16" s="162">
        <v>85500</v>
      </c>
      <c r="K16" s="162">
        <v>112500</v>
      </c>
      <c r="L16" s="162">
        <v>400000</v>
      </c>
      <c r="M16" s="163"/>
    </row>
    <row r="17" spans="1:13" ht="114" customHeight="1" x14ac:dyDescent="0.25">
      <c r="B17" s="157">
        <v>7</v>
      </c>
      <c r="C17" s="200" t="s">
        <v>703</v>
      </c>
      <c r="D17" s="159" t="s">
        <v>554</v>
      </c>
      <c r="E17" s="159" t="s">
        <v>706</v>
      </c>
      <c r="F17" s="160" t="s">
        <v>707</v>
      </c>
      <c r="G17" s="160" t="s">
        <v>318</v>
      </c>
      <c r="H17" s="159" t="s">
        <v>708</v>
      </c>
      <c r="I17" s="164">
        <v>598000</v>
      </c>
      <c r="J17" s="162">
        <v>85500</v>
      </c>
      <c r="K17" s="162">
        <v>112500</v>
      </c>
      <c r="L17" s="162">
        <v>400000</v>
      </c>
      <c r="M17" s="163"/>
    </row>
    <row r="18" spans="1:13" ht="89.25" customHeight="1" x14ac:dyDescent="0.25">
      <c r="B18" s="157">
        <v>8</v>
      </c>
      <c r="C18" s="200" t="s">
        <v>702</v>
      </c>
      <c r="D18" s="159" t="s">
        <v>554</v>
      </c>
      <c r="E18" s="159" t="s">
        <v>706</v>
      </c>
      <c r="F18" s="160" t="s">
        <v>707</v>
      </c>
      <c r="G18" s="160" t="s">
        <v>318</v>
      </c>
      <c r="H18" s="159" t="s">
        <v>708</v>
      </c>
      <c r="I18" s="164">
        <v>598000</v>
      </c>
      <c r="J18" s="162">
        <v>85500</v>
      </c>
      <c r="K18" s="162">
        <v>112500</v>
      </c>
      <c r="L18" s="162">
        <v>400000</v>
      </c>
      <c r="M18" s="165"/>
    </row>
    <row r="19" spans="1:13" ht="96" customHeight="1" x14ac:dyDescent="0.25">
      <c r="B19" s="157">
        <v>9</v>
      </c>
      <c r="C19" s="200" t="s">
        <v>701</v>
      </c>
      <c r="D19" s="159" t="s">
        <v>554</v>
      </c>
      <c r="E19" s="159" t="s">
        <v>706</v>
      </c>
      <c r="F19" s="160" t="s">
        <v>707</v>
      </c>
      <c r="G19" s="160" t="s">
        <v>318</v>
      </c>
      <c r="H19" s="159" t="s">
        <v>708</v>
      </c>
      <c r="I19" s="164">
        <v>598000</v>
      </c>
      <c r="J19" s="162">
        <v>85500</v>
      </c>
      <c r="K19" s="162">
        <v>112500</v>
      </c>
      <c r="L19" s="162">
        <v>400000</v>
      </c>
      <c r="M19" s="165"/>
    </row>
    <row r="20" spans="1:13" ht="96.75" customHeight="1" x14ac:dyDescent="0.25">
      <c r="B20" s="157">
        <v>10</v>
      </c>
      <c r="C20" s="200" t="s">
        <v>700</v>
      </c>
      <c r="D20" s="159" t="s">
        <v>554</v>
      </c>
      <c r="E20" s="159" t="s">
        <v>706</v>
      </c>
      <c r="F20" s="160" t="s">
        <v>707</v>
      </c>
      <c r="G20" s="160" t="s">
        <v>318</v>
      </c>
      <c r="H20" s="159" t="s">
        <v>708</v>
      </c>
      <c r="I20" s="164">
        <v>598000</v>
      </c>
      <c r="J20" s="162">
        <v>85500</v>
      </c>
      <c r="K20" s="162">
        <v>112500</v>
      </c>
      <c r="L20" s="162">
        <v>400000</v>
      </c>
      <c r="M20" s="166"/>
    </row>
    <row r="21" spans="1:13" ht="101.25" customHeight="1" x14ac:dyDescent="0.25">
      <c r="B21" s="157">
        <v>11</v>
      </c>
      <c r="C21" s="200" t="s">
        <v>558</v>
      </c>
      <c r="D21" s="159" t="s">
        <v>697</v>
      </c>
      <c r="E21" s="159" t="s">
        <v>723</v>
      </c>
      <c r="F21" s="160" t="s">
        <v>724</v>
      </c>
      <c r="G21" s="167" t="s">
        <v>551</v>
      </c>
      <c r="H21" s="159" t="s">
        <v>725</v>
      </c>
      <c r="I21" s="164">
        <v>425000</v>
      </c>
      <c r="J21" s="163"/>
      <c r="K21" s="162">
        <v>75000</v>
      </c>
      <c r="L21" s="162">
        <v>350000</v>
      </c>
      <c r="M21" s="165"/>
    </row>
    <row r="22" spans="1:13" ht="135" customHeight="1" x14ac:dyDescent="0.25">
      <c r="B22" s="157">
        <v>12</v>
      </c>
      <c r="C22" s="200" t="s">
        <v>726</v>
      </c>
      <c r="D22" s="159" t="s">
        <v>727</v>
      </c>
      <c r="E22" s="159" t="s">
        <v>723</v>
      </c>
      <c r="F22" s="160" t="s">
        <v>724</v>
      </c>
      <c r="G22" s="167" t="s">
        <v>551</v>
      </c>
      <c r="H22" s="159" t="s">
        <v>725</v>
      </c>
      <c r="I22" s="164">
        <v>425000</v>
      </c>
      <c r="J22" s="163"/>
      <c r="K22" s="162">
        <v>75000</v>
      </c>
      <c r="L22" s="162">
        <v>350000</v>
      </c>
      <c r="M22" s="157"/>
    </row>
    <row r="23" spans="1:13" ht="126.75" customHeight="1" x14ac:dyDescent="0.25">
      <c r="B23" s="157">
        <v>13</v>
      </c>
      <c r="C23" s="210" t="s">
        <v>719</v>
      </c>
      <c r="D23" s="167" t="s">
        <v>720</v>
      </c>
      <c r="E23" s="159" t="s">
        <v>729</v>
      </c>
      <c r="F23" s="160" t="s">
        <v>728</v>
      </c>
      <c r="G23" s="167" t="s">
        <v>318</v>
      </c>
      <c r="H23" s="159" t="s">
        <v>722</v>
      </c>
      <c r="I23" s="164">
        <v>1873000</v>
      </c>
      <c r="J23" s="162">
        <v>85500</v>
      </c>
      <c r="K23" s="162">
        <v>187500</v>
      </c>
      <c r="L23" s="162">
        <v>1600000</v>
      </c>
      <c r="M23" s="171"/>
    </row>
    <row r="24" spans="1:13" ht="70.5" customHeight="1" x14ac:dyDescent="0.25">
      <c r="B24" s="157">
        <v>14</v>
      </c>
      <c r="C24" s="200" t="s">
        <v>743</v>
      </c>
      <c r="D24" s="159" t="s">
        <v>552</v>
      </c>
      <c r="E24" s="159" t="s">
        <v>737</v>
      </c>
      <c r="F24" s="160" t="s">
        <v>745</v>
      </c>
      <c r="G24" s="167" t="s">
        <v>331</v>
      </c>
      <c r="H24" s="159" t="s">
        <v>760</v>
      </c>
      <c r="I24" s="164">
        <v>535000</v>
      </c>
      <c r="J24" s="162">
        <v>273000</v>
      </c>
      <c r="K24" s="162">
        <v>112500</v>
      </c>
      <c r="L24" s="162">
        <v>150000</v>
      </c>
      <c r="M24" s="165"/>
    </row>
    <row r="25" spans="1:13" ht="105" customHeight="1" x14ac:dyDescent="0.25">
      <c r="A25" s="42"/>
      <c r="B25" s="157">
        <v>15</v>
      </c>
      <c r="C25" s="200" t="s">
        <v>742</v>
      </c>
      <c r="D25" s="159" t="s">
        <v>744</v>
      </c>
      <c r="E25" s="159" t="s">
        <v>737</v>
      </c>
      <c r="F25" s="160" t="s">
        <v>745</v>
      </c>
      <c r="G25" s="167" t="s">
        <v>339</v>
      </c>
      <c r="H25" s="159" t="s">
        <v>760</v>
      </c>
      <c r="I25" s="164">
        <v>951540</v>
      </c>
      <c r="J25" s="162">
        <v>689040</v>
      </c>
      <c r="K25" s="162">
        <v>112500</v>
      </c>
      <c r="L25" s="162">
        <v>150000</v>
      </c>
      <c r="M25" s="165"/>
    </row>
    <row r="26" spans="1:13" ht="105.75" customHeight="1" x14ac:dyDescent="0.25">
      <c r="B26" s="157">
        <v>16</v>
      </c>
      <c r="C26" s="200" t="s">
        <v>740</v>
      </c>
      <c r="D26" s="159" t="s">
        <v>741</v>
      </c>
      <c r="E26" s="159" t="s">
        <v>737</v>
      </c>
      <c r="F26" s="160" t="s">
        <v>745</v>
      </c>
      <c r="G26" s="167" t="s">
        <v>307</v>
      </c>
      <c r="H26" s="159" t="s">
        <v>760</v>
      </c>
      <c r="I26" s="164">
        <v>504000</v>
      </c>
      <c r="J26" s="162">
        <v>241500</v>
      </c>
      <c r="K26" s="162">
        <v>112500</v>
      </c>
      <c r="L26" s="162">
        <v>150000</v>
      </c>
      <c r="M26" s="163"/>
    </row>
    <row r="27" spans="1:13" ht="102" customHeight="1" x14ac:dyDescent="0.25">
      <c r="B27" s="157">
        <v>17</v>
      </c>
      <c r="C27" s="200" t="s">
        <v>739</v>
      </c>
      <c r="D27" s="159" t="s">
        <v>559</v>
      </c>
      <c r="E27" s="159" t="s">
        <v>737</v>
      </c>
      <c r="F27" s="160" t="s">
        <v>745</v>
      </c>
      <c r="G27" s="167" t="s">
        <v>307</v>
      </c>
      <c r="H27" s="159" t="s">
        <v>760</v>
      </c>
      <c r="I27" s="164">
        <v>504000</v>
      </c>
      <c r="J27" s="162">
        <v>241500</v>
      </c>
      <c r="K27" s="162">
        <v>112500</v>
      </c>
      <c r="L27" s="162">
        <v>150000</v>
      </c>
      <c r="M27" s="166"/>
    </row>
    <row r="28" spans="1:13" ht="107.25" customHeight="1" x14ac:dyDescent="0.25">
      <c r="B28" s="157">
        <v>18</v>
      </c>
      <c r="C28" s="200" t="s">
        <v>738</v>
      </c>
      <c r="D28" s="159" t="s">
        <v>561</v>
      </c>
      <c r="E28" s="159" t="s">
        <v>737</v>
      </c>
      <c r="F28" s="160" t="s">
        <v>745</v>
      </c>
      <c r="G28" s="160" t="s">
        <v>315</v>
      </c>
      <c r="H28" s="159" t="s">
        <v>760</v>
      </c>
      <c r="I28" s="164">
        <v>1464450</v>
      </c>
      <c r="J28" s="162">
        <v>351950</v>
      </c>
      <c r="K28" s="162">
        <v>112500</v>
      </c>
      <c r="L28" s="162">
        <v>1000000</v>
      </c>
      <c r="M28" s="165"/>
    </row>
    <row r="29" spans="1:13" ht="99" customHeight="1" x14ac:dyDescent="0.25">
      <c r="B29" s="157">
        <v>19</v>
      </c>
      <c r="C29" s="200" t="s">
        <v>735</v>
      </c>
      <c r="D29" s="159" t="s">
        <v>736</v>
      </c>
      <c r="E29" s="159" t="s">
        <v>737</v>
      </c>
      <c r="F29" s="160" t="s">
        <v>745</v>
      </c>
      <c r="G29" s="160" t="s">
        <v>350</v>
      </c>
      <c r="H29" s="159" t="s">
        <v>760</v>
      </c>
      <c r="I29" s="164">
        <v>2326209</v>
      </c>
      <c r="J29" s="162">
        <v>1213709</v>
      </c>
      <c r="K29" s="162">
        <v>112500</v>
      </c>
      <c r="L29" s="162">
        <v>1000000</v>
      </c>
      <c r="M29" s="166"/>
    </row>
    <row r="30" spans="1:13" ht="106.5" customHeight="1" x14ac:dyDescent="0.25">
      <c r="B30" s="157">
        <v>20</v>
      </c>
      <c r="C30" s="200" t="s">
        <v>700</v>
      </c>
      <c r="D30" s="159" t="s">
        <v>554</v>
      </c>
      <c r="E30" s="159" t="s">
        <v>737</v>
      </c>
      <c r="F30" s="160" t="s">
        <v>745</v>
      </c>
      <c r="G30" s="167" t="s">
        <v>353</v>
      </c>
      <c r="H30" s="159" t="s">
        <v>760</v>
      </c>
      <c r="I30" s="164">
        <v>836750</v>
      </c>
      <c r="J30" s="162">
        <v>222750</v>
      </c>
      <c r="K30" s="162">
        <v>112500</v>
      </c>
      <c r="L30" s="162">
        <v>501500</v>
      </c>
      <c r="M30" s="166"/>
    </row>
    <row r="31" spans="1:13" ht="110.25" customHeight="1" x14ac:dyDescent="0.25">
      <c r="B31" s="157">
        <v>21</v>
      </c>
      <c r="C31" s="200" t="s">
        <v>734</v>
      </c>
      <c r="D31" s="159" t="s">
        <v>733</v>
      </c>
      <c r="E31" s="159" t="s">
        <v>737</v>
      </c>
      <c r="F31" s="160" t="s">
        <v>745</v>
      </c>
      <c r="G31" s="167" t="s">
        <v>557</v>
      </c>
      <c r="H31" s="159" t="s">
        <v>760</v>
      </c>
      <c r="I31" s="164">
        <v>1600960</v>
      </c>
      <c r="J31" s="162">
        <v>388460</v>
      </c>
      <c r="K31" s="162">
        <v>112500</v>
      </c>
      <c r="L31" s="162">
        <v>1100000</v>
      </c>
      <c r="M31" s="165"/>
    </row>
    <row r="32" spans="1:13" ht="105.75" customHeight="1" x14ac:dyDescent="0.25">
      <c r="B32" s="157">
        <v>22</v>
      </c>
      <c r="C32" s="200" t="s">
        <v>732</v>
      </c>
      <c r="D32" s="159" t="s">
        <v>733</v>
      </c>
      <c r="E32" s="159" t="s">
        <v>737</v>
      </c>
      <c r="F32" s="160" t="s">
        <v>745</v>
      </c>
      <c r="G32" s="167" t="s">
        <v>316</v>
      </c>
      <c r="H32" s="159" t="s">
        <v>760</v>
      </c>
      <c r="I32" s="164">
        <v>1656500</v>
      </c>
      <c r="J32" s="162">
        <v>744000</v>
      </c>
      <c r="K32" s="162">
        <v>112500</v>
      </c>
      <c r="L32" s="162">
        <v>800000</v>
      </c>
      <c r="M32" s="165"/>
    </row>
    <row r="33" spans="2:14" ht="105.75" customHeight="1" x14ac:dyDescent="0.25">
      <c r="B33" s="157">
        <v>23</v>
      </c>
      <c r="C33" s="200" t="s">
        <v>730</v>
      </c>
      <c r="D33" s="159" t="s">
        <v>731</v>
      </c>
      <c r="E33" s="159" t="s">
        <v>737</v>
      </c>
      <c r="F33" s="160" t="s">
        <v>745</v>
      </c>
      <c r="G33" s="167" t="s">
        <v>556</v>
      </c>
      <c r="H33" s="159" t="s">
        <v>760</v>
      </c>
      <c r="I33" s="164">
        <v>2382436</v>
      </c>
      <c r="J33" s="162">
        <v>1469936</v>
      </c>
      <c r="K33" s="162">
        <v>112500</v>
      </c>
      <c r="L33" s="162">
        <v>800000</v>
      </c>
      <c r="M33" s="165"/>
    </row>
    <row r="34" spans="2:14" ht="108" customHeight="1" x14ac:dyDescent="0.25">
      <c r="B34" s="157">
        <v>24</v>
      </c>
      <c r="C34" s="200" t="s">
        <v>746</v>
      </c>
      <c r="D34" s="159" t="s">
        <v>747</v>
      </c>
      <c r="E34" s="159" t="s">
        <v>737</v>
      </c>
      <c r="F34" s="160" t="s">
        <v>745</v>
      </c>
      <c r="G34" s="167" t="s">
        <v>551</v>
      </c>
      <c r="H34" s="159" t="s">
        <v>760</v>
      </c>
      <c r="I34" s="164">
        <v>1458000</v>
      </c>
      <c r="J34" s="162">
        <v>220500</v>
      </c>
      <c r="K34" s="162">
        <v>112500</v>
      </c>
      <c r="L34" s="162">
        <v>1125000</v>
      </c>
      <c r="M34" s="163"/>
    </row>
    <row r="35" spans="2:14" ht="139.5" customHeight="1" x14ac:dyDescent="0.25">
      <c r="B35" s="157">
        <v>25</v>
      </c>
      <c r="C35" s="200" t="s">
        <v>748</v>
      </c>
      <c r="D35" s="159" t="s">
        <v>751</v>
      </c>
      <c r="E35" s="159" t="s">
        <v>737</v>
      </c>
      <c r="F35" s="160" t="s">
        <v>745</v>
      </c>
      <c r="G35" s="167" t="s">
        <v>699</v>
      </c>
      <c r="H35" s="159" t="s">
        <v>760</v>
      </c>
      <c r="I35" s="164">
        <v>1051000</v>
      </c>
      <c r="J35" s="162">
        <v>85500</v>
      </c>
      <c r="K35" s="162">
        <v>112500</v>
      </c>
      <c r="L35" s="162">
        <v>800000</v>
      </c>
      <c r="M35" s="172">
        <v>53000</v>
      </c>
    </row>
    <row r="36" spans="2:14" ht="136.5" customHeight="1" x14ac:dyDescent="0.25">
      <c r="B36" s="157">
        <v>26</v>
      </c>
      <c r="C36" s="200" t="s">
        <v>749</v>
      </c>
      <c r="D36" s="159" t="s">
        <v>750</v>
      </c>
      <c r="E36" s="159" t="s">
        <v>737</v>
      </c>
      <c r="F36" s="160" t="s">
        <v>745</v>
      </c>
      <c r="G36" s="167" t="s">
        <v>319</v>
      </c>
      <c r="H36" s="159" t="s">
        <v>760</v>
      </c>
      <c r="I36" s="164">
        <v>1228549</v>
      </c>
      <c r="J36" s="162">
        <v>966049</v>
      </c>
      <c r="K36" s="162">
        <v>112500</v>
      </c>
      <c r="L36" s="162">
        <v>150000</v>
      </c>
      <c r="M36" s="166"/>
    </row>
    <row r="37" spans="2:14" ht="162.75" customHeight="1" x14ac:dyDescent="0.25">
      <c r="B37" s="157">
        <v>27</v>
      </c>
      <c r="C37" s="200" t="s">
        <v>752</v>
      </c>
      <c r="D37" s="159" t="s">
        <v>754</v>
      </c>
      <c r="E37" s="159" t="s">
        <v>755</v>
      </c>
      <c r="F37" s="160" t="s">
        <v>756</v>
      </c>
      <c r="G37" s="167" t="s">
        <v>753</v>
      </c>
      <c r="H37" s="159" t="s">
        <v>762</v>
      </c>
      <c r="I37" s="164">
        <v>1324750</v>
      </c>
      <c r="J37" s="162">
        <v>799750</v>
      </c>
      <c r="K37" s="162">
        <v>75000</v>
      </c>
      <c r="L37" s="162">
        <v>450000</v>
      </c>
      <c r="M37" s="173"/>
    </row>
    <row r="38" spans="2:14" ht="123" customHeight="1" x14ac:dyDescent="0.25">
      <c r="B38" s="157">
        <v>28</v>
      </c>
      <c r="C38" s="210" t="s">
        <v>719</v>
      </c>
      <c r="D38" s="167" t="s">
        <v>720</v>
      </c>
      <c r="E38" s="159" t="s">
        <v>758</v>
      </c>
      <c r="F38" s="160" t="s">
        <v>757</v>
      </c>
      <c r="G38" s="167" t="s">
        <v>316</v>
      </c>
      <c r="H38" s="159" t="s">
        <v>759</v>
      </c>
      <c r="I38" s="164">
        <v>3229016</v>
      </c>
      <c r="J38" s="162">
        <v>764016</v>
      </c>
      <c r="K38" s="162">
        <v>225000</v>
      </c>
      <c r="L38" s="162">
        <v>2240000</v>
      </c>
      <c r="M38" s="165"/>
    </row>
    <row r="39" spans="2:14" ht="120.75" customHeight="1" x14ac:dyDescent="0.25">
      <c r="B39" s="157">
        <v>29</v>
      </c>
      <c r="C39" s="200" t="s">
        <v>761</v>
      </c>
      <c r="D39" s="159" t="s">
        <v>763</v>
      </c>
      <c r="E39" s="159" t="s">
        <v>764</v>
      </c>
      <c r="F39" s="160" t="s">
        <v>765</v>
      </c>
      <c r="G39" s="167" t="s">
        <v>315</v>
      </c>
      <c r="H39" s="159" t="s">
        <v>766</v>
      </c>
      <c r="I39" s="164">
        <v>353500</v>
      </c>
      <c r="J39" s="164">
        <v>353500</v>
      </c>
      <c r="K39" s="163"/>
      <c r="L39" s="163"/>
      <c r="M39" s="165"/>
    </row>
    <row r="40" spans="2:14" ht="124.5" customHeight="1" x14ac:dyDescent="0.25">
      <c r="B40" s="157">
        <v>30</v>
      </c>
      <c r="C40" s="200" t="s">
        <v>767</v>
      </c>
      <c r="D40" s="159" t="s">
        <v>768</v>
      </c>
      <c r="E40" s="159" t="s">
        <v>769</v>
      </c>
      <c r="F40" s="160">
        <v>45722</v>
      </c>
      <c r="G40" s="159" t="s">
        <v>551</v>
      </c>
      <c r="H40" s="159" t="s">
        <v>770</v>
      </c>
      <c r="I40" s="164">
        <v>540000</v>
      </c>
      <c r="J40" s="164">
        <v>540000</v>
      </c>
      <c r="K40" s="163"/>
      <c r="L40" s="163"/>
      <c r="M40" s="166"/>
    </row>
    <row r="41" spans="2:14" ht="102" customHeight="1" x14ac:dyDescent="0.25">
      <c r="B41" s="157">
        <v>31</v>
      </c>
      <c r="C41" s="200" t="s">
        <v>771</v>
      </c>
      <c r="D41" s="159" t="s">
        <v>772</v>
      </c>
      <c r="E41" s="159" t="s">
        <v>769</v>
      </c>
      <c r="F41" s="160">
        <v>45722</v>
      </c>
      <c r="G41" s="159" t="s">
        <v>551</v>
      </c>
      <c r="H41" s="159" t="s">
        <v>770</v>
      </c>
      <c r="I41" s="164">
        <v>540000</v>
      </c>
      <c r="J41" s="164">
        <v>540000</v>
      </c>
      <c r="K41" s="163"/>
      <c r="L41" s="163"/>
      <c r="M41" s="166"/>
    </row>
    <row r="42" spans="2:14" ht="120" customHeight="1" x14ac:dyDescent="0.25">
      <c r="B42" s="157">
        <v>32</v>
      </c>
      <c r="C42" s="200" t="s">
        <v>773</v>
      </c>
      <c r="D42" s="159" t="s">
        <v>774</v>
      </c>
      <c r="E42" s="159" t="s">
        <v>769</v>
      </c>
      <c r="F42" s="160">
        <v>45722</v>
      </c>
      <c r="G42" s="159" t="s">
        <v>551</v>
      </c>
      <c r="H42" s="159" t="s">
        <v>770</v>
      </c>
      <c r="I42" s="164">
        <v>540000</v>
      </c>
      <c r="J42" s="164">
        <v>540000</v>
      </c>
      <c r="K42" s="163"/>
      <c r="L42" s="163"/>
      <c r="M42" s="165"/>
    </row>
    <row r="43" spans="2:14" ht="130.5" customHeight="1" x14ac:dyDescent="0.25">
      <c r="B43" s="157">
        <v>33</v>
      </c>
      <c r="C43" s="200" t="s">
        <v>775</v>
      </c>
      <c r="D43" s="159" t="s">
        <v>554</v>
      </c>
      <c r="E43" s="159" t="s">
        <v>776</v>
      </c>
      <c r="F43" s="160" t="s">
        <v>777</v>
      </c>
      <c r="G43" s="159" t="s">
        <v>318</v>
      </c>
      <c r="H43" s="159" t="s">
        <v>708</v>
      </c>
      <c r="I43" s="164">
        <v>160500</v>
      </c>
      <c r="J43" s="162">
        <v>85500</v>
      </c>
      <c r="K43" s="162">
        <v>75000</v>
      </c>
      <c r="L43" s="163"/>
      <c r="M43" s="165"/>
    </row>
    <row r="44" spans="2:14" ht="111.75" customHeight="1" x14ac:dyDescent="0.25">
      <c r="B44" s="157">
        <v>34</v>
      </c>
      <c r="C44" s="200" t="s">
        <v>700</v>
      </c>
      <c r="D44" s="159" t="s">
        <v>554</v>
      </c>
      <c r="E44" s="159" t="s">
        <v>776</v>
      </c>
      <c r="F44" s="160" t="s">
        <v>777</v>
      </c>
      <c r="G44" s="159" t="s">
        <v>318</v>
      </c>
      <c r="H44" s="159" t="s">
        <v>708</v>
      </c>
      <c r="I44" s="164">
        <v>160500</v>
      </c>
      <c r="J44" s="162">
        <v>85500</v>
      </c>
      <c r="K44" s="162">
        <v>75000</v>
      </c>
      <c r="L44" s="163"/>
      <c r="M44" s="166"/>
      <c r="N44" s="136"/>
    </row>
    <row r="45" spans="2:14" ht="111.75" customHeight="1" x14ac:dyDescent="0.25">
      <c r="B45" s="157">
        <v>35</v>
      </c>
      <c r="C45" s="200" t="s">
        <v>778</v>
      </c>
      <c r="D45" s="159" t="s">
        <v>554</v>
      </c>
      <c r="E45" s="159" t="s">
        <v>776</v>
      </c>
      <c r="F45" s="160" t="s">
        <v>777</v>
      </c>
      <c r="G45" s="159" t="s">
        <v>318</v>
      </c>
      <c r="H45" s="159" t="s">
        <v>708</v>
      </c>
      <c r="I45" s="164">
        <v>160500</v>
      </c>
      <c r="J45" s="162">
        <v>85500</v>
      </c>
      <c r="K45" s="162">
        <v>75000</v>
      </c>
      <c r="L45" s="163"/>
      <c r="M45" s="166"/>
    </row>
    <row r="46" spans="2:14" ht="141.75" customHeight="1" x14ac:dyDescent="0.25">
      <c r="B46" s="157">
        <v>36</v>
      </c>
      <c r="C46" s="200" t="s">
        <v>779</v>
      </c>
      <c r="D46" s="159" t="s">
        <v>780</v>
      </c>
      <c r="E46" s="159" t="s">
        <v>781</v>
      </c>
      <c r="F46" s="160" t="s">
        <v>782</v>
      </c>
      <c r="G46" s="159" t="s">
        <v>551</v>
      </c>
      <c r="H46" s="159" t="s">
        <v>783</v>
      </c>
      <c r="I46" s="164">
        <v>540000</v>
      </c>
      <c r="J46" s="164">
        <v>540000</v>
      </c>
      <c r="K46" s="163"/>
      <c r="L46" s="163"/>
      <c r="M46" s="165"/>
    </row>
    <row r="47" spans="2:14" ht="138" customHeight="1" x14ac:dyDescent="0.25">
      <c r="B47" s="157">
        <v>37</v>
      </c>
      <c r="C47" s="200" t="s">
        <v>784</v>
      </c>
      <c r="D47" s="159" t="s">
        <v>733</v>
      </c>
      <c r="E47" s="159" t="s">
        <v>781</v>
      </c>
      <c r="F47" s="160" t="s">
        <v>782</v>
      </c>
      <c r="G47" s="159" t="s">
        <v>551</v>
      </c>
      <c r="H47" s="159" t="s">
        <v>783</v>
      </c>
      <c r="I47" s="164">
        <v>540000</v>
      </c>
      <c r="J47" s="164">
        <v>540000</v>
      </c>
      <c r="K47" s="163"/>
      <c r="L47" s="163"/>
      <c r="M47" s="165"/>
    </row>
    <row r="48" spans="2:14" ht="105.75" customHeight="1" x14ac:dyDescent="0.25">
      <c r="B48" s="157">
        <v>38</v>
      </c>
      <c r="C48" s="200" t="s">
        <v>785</v>
      </c>
      <c r="D48" s="159" t="s">
        <v>786</v>
      </c>
      <c r="E48" s="159" t="s">
        <v>787</v>
      </c>
      <c r="F48" s="160" t="s">
        <v>788</v>
      </c>
      <c r="G48" s="159" t="s">
        <v>315</v>
      </c>
      <c r="H48" s="159" t="s">
        <v>789</v>
      </c>
      <c r="I48" s="164">
        <v>512911</v>
      </c>
      <c r="J48" s="164">
        <v>512911</v>
      </c>
      <c r="K48" s="163"/>
      <c r="L48" s="163"/>
      <c r="M48" s="165"/>
    </row>
    <row r="49" spans="2:13" ht="119.25" customHeight="1" x14ac:dyDescent="0.25">
      <c r="B49" s="157">
        <v>39</v>
      </c>
      <c r="C49" s="200" t="s">
        <v>790</v>
      </c>
      <c r="D49" s="159" t="s">
        <v>792</v>
      </c>
      <c r="E49" s="159" t="s">
        <v>791</v>
      </c>
      <c r="F49" s="160" t="s">
        <v>793</v>
      </c>
      <c r="G49" s="159" t="s">
        <v>794</v>
      </c>
      <c r="H49" s="159" t="s">
        <v>795</v>
      </c>
      <c r="I49" s="164">
        <v>1026147</v>
      </c>
      <c r="J49" s="164">
        <v>1026147</v>
      </c>
      <c r="K49" s="163"/>
      <c r="L49" s="163"/>
      <c r="M49" s="166"/>
    </row>
    <row r="50" spans="2:13" ht="120.75" customHeight="1" x14ac:dyDescent="0.25">
      <c r="B50" s="165">
        <v>40</v>
      </c>
      <c r="C50" s="226" t="s">
        <v>796</v>
      </c>
      <c r="D50" s="159" t="s">
        <v>797</v>
      </c>
      <c r="E50" s="159" t="s">
        <v>791</v>
      </c>
      <c r="F50" s="175" t="s">
        <v>793</v>
      </c>
      <c r="G50" s="159" t="s">
        <v>794</v>
      </c>
      <c r="H50" s="159" t="s">
        <v>795</v>
      </c>
      <c r="I50" s="164">
        <v>1404200</v>
      </c>
      <c r="J50" s="164">
        <v>1404200</v>
      </c>
      <c r="K50" s="163"/>
      <c r="L50" s="163"/>
      <c r="M50" s="166"/>
    </row>
  </sheetData>
  <mergeCells count="14">
    <mergeCell ref="G9:G10"/>
    <mergeCell ref="H9:H10"/>
    <mergeCell ref="I9:I10"/>
    <mergeCell ref="J9:M9"/>
    <mergeCell ref="I1:M1"/>
    <mergeCell ref="I2:M2"/>
    <mergeCell ref="I3:M3"/>
    <mergeCell ref="B5:N5"/>
    <mergeCell ref="B6:N6"/>
    <mergeCell ref="B9:B10"/>
    <mergeCell ref="C9:C10"/>
    <mergeCell ref="D9:D10"/>
    <mergeCell ref="E9:E10"/>
    <mergeCell ref="F9:F10"/>
  </mergeCells>
  <pageMargins left="0.7" right="0.7" top="0.75" bottom="0.75" header="0.3" footer="0.3"/>
  <pageSetup paperSize="9" orientation="portrait" horizontalDpi="300" verticalDpi="30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sheetPr>
  <dimension ref="A1:O100"/>
  <sheetViews>
    <sheetView topLeftCell="A53" workbookViewId="0">
      <selection activeCell="C21" sqref="C21"/>
    </sheetView>
  </sheetViews>
  <sheetFormatPr defaultRowHeight="15" x14ac:dyDescent="0.25"/>
  <cols>
    <col min="1" max="1" width="9.140625" style="33"/>
    <col min="2" max="2" width="9.140625" style="136"/>
    <col min="3" max="3" width="20.5703125" style="33" bestFit="1" customWidth="1"/>
    <col min="4" max="4" width="17.28515625" style="33" customWidth="1"/>
    <col min="5" max="5" width="12.5703125" style="33" customWidth="1"/>
    <col min="6" max="6" width="14.42578125" style="33" bestFit="1" customWidth="1"/>
    <col min="7" max="7" width="21" style="33" customWidth="1"/>
    <col min="8" max="8" width="39.7109375" style="33" customWidth="1"/>
    <col min="9" max="9" width="16.42578125" style="33" customWidth="1"/>
    <col min="10" max="10" width="15.42578125" style="33" customWidth="1"/>
    <col min="11" max="11" width="16" style="33" customWidth="1"/>
    <col min="12" max="12" width="15.5703125" style="33" customWidth="1"/>
    <col min="13" max="13" width="17.5703125" style="33" customWidth="1"/>
    <col min="14" max="14" width="15.85546875" style="33" customWidth="1"/>
    <col min="15" max="16384" width="9.140625" style="33"/>
  </cols>
  <sheetData>
    <row r="1" spans="2:14" x14ac:dyDescent="0.25">
      <c r="I1" s="268" t="s">
        <v>14</v>
      </c>
      <c r="J1" s="268"/>
      <c r="K1" s="268"/>
      <c r="L1" s="268"/>
      <c r="M1" s="268"/>
    </row>
    <row r="2" spans="2:14" x14ac:dyDescent="0.25">
      <c r="I2" s="268" t="s">
        <v>22</v>
      </c>
      <c r="J2" s="268"/>
      <c r="K2" s="268"/>
      <c r="L2" s="268"/>
      <c r="M2" s="268"/>
    </row>
    <row r="3" spans="2:14" x14ac:dyDescent="0.25">
      <c r="I3" s="268" t="s">
        <v>113</v>
      </c>
      <c r="J3" s="268"/>
      <c r="K3" s="268"/>
      <c r="L3" s="268"/>
      <c r="M3" s="268"/>
    </row>
    <row r="5" spans="2:14" ht="48.75" customHeight="1" x14ac:dyDescent="0.3">
      <c r="B5" s="266" t="s">
        <v>1224</v>
      </c>
      <c r="C5" s="267"/>
      <c r="D5" s="267"/>
      <c r="E5" s="267"/>
      <c r="F5" s="267"/>
      <c r="G5" s="267"/>
      <c r="H5" s="267"/>
      <c r="I5" s="267"/>
      <c r="J5" s="267"/>
      <c r="K5" s="267"/>
      <c r="L5" s="267"/>
      <c r="M5" s="267"/>
      <c r="N5" s="267"/>
    </row>
    <row r="6" spans="2:14" x14ac:dyDescent="0.25">
      <c r="B6" s="270" t="s">
        <v>15</v>
      </c>
      <c r="C6" s="270"/>
      <c r="D6" s="270"/>
      <c r="E6" s="270"/>
      <c r="F6" s="270"/>
      <c r="G6" s="270"/>
      <c r="H6" s="270"/>
      <c r="I6" s="270"/>
      <c r="J6" s="270"/>
      <c r="K6" s="270"/>
      <c r="L6" s="270"/>
      <c r="M6" s="270"/>
      <c r="N6" s="270"/>
    </row>
    <row r="8" spans="2:14" ht="15.75" x14ac:dyDescent="0.25">
      <c r="M8" s="41" t="s">
        <v>13</v>
      </c>
    </row>
    <row r="9" spans="2:14" ht="30" customHeight="1" x14ac:dyDescent="0.25">
      <c r="B9" s="327" t="s">
        <v>0</v>
      </c>
      <c r="C9" s="265" t="s">
        <v>1</v>
      </c>
      <c r="D9" s="264" t="s">
        <v>11</v>
      </c>
      <c r="E9" s="265" t="s">
        <v>10</v>
      </c>
      <c r="F9" s="265" t="s">
        <v>12</v>
      </c>
      <c r="G9" s="265" t="s">
        <v>5</v>
      </c>
      <c r="H9" s="264" t="s">
        <v>2</v>
      </c>
      <c r="I9" s="265" t="s">
        <v>3</v>
      </c>
      <c r="J9" s="264" t="s">
        <v>4</v>
      </c>
      <c r="K9" s="264"/>
      <c r="L9" s="264"/>
      <c r="M9" s="264"/>
    </row>
    <row r="10" spans="2:14" ht="37.5" customHeight="1" x14ac:dyDescent="0.25">
      <c r="B10" s="327"/>
      <c r="C10" s="265"/>
      <c r="D10" s="264"/>
      <c r="E10" s="264"/>
      <c r="F10" s="264"/>
      <c r="G10" s="264"/>
      <c r="H10" s="264"/>
      <c r="I10" s="265"/>
      <c r="J10" s="156" t="s">
        <v>6</v>
      </c>
      <c r="K10" s="156" t="s">
        <v>301</v>
      </c>
      <c r="L10" s="156" t="s">
        <v>8</v>
      </c>
      <c r="M10" s="156" t="s">
        <v>9</v>
      </c>
    </row>
    <row r="11" spans="2:14" ht="129" customHeight="1" x14ac:dyDescent="0.25">
      <c r="B11" s="139">
        <v>1</v>
      </c>
      <c r="C11" s="135" t="s">
        <v>560</v>
      </c>
      <c r="D11" s="140" t="s">
        <v>542</v>
      </c>
      <c r="E11" s="147" t="s">
        <v>836</v>
      </c>
      <c r="F11" s="141" t="s">
        <v>837</v>
      </c>
      <c r="G11" s="140" t="s">
        <v>799</v>
      </c>
      <c r="H11" s="147" t="s">
        <v>838</v>
      </c>
      <c r="I11" s="134">
        <v>36396534</v>
      </c>
      <c r="J11" s="138">
        <v>24766255</v>
      </c>
      <c r="K11" s="138">
        <v>3107328</v>
      </c>
      <c r="L11" s="138">
        <v>7251527</v>
      </c>
      <c r="M11" s="193">
        <v>1271424</v>
      </c>
    </row>
    <row r="12" spans="2:14" ht="132" customHeight="1" x14ac:dyDescent="0.25">
      <c r="B12" s="139">
        <v>2</v>
      </c>
      <c r="C12" s="135" t="s">
        <v>835</v>
      </c>
      <c r="D12" s="140" t="s">
        <v>830</v>
      </c>
      <c r="E12" s="147" t="s">
        <v>831</v>
      </c>
      <c r="F12" s="141" t="s">
        <v>832</v>
      </c>
      <c r="G12" s="140" t="s">
        <v>799</v>
      </c>
      <c r="H12" s="147" t="s">
        <v>833</v>
      </c>
      <c r="I12" s="134">
        <v>30516105</v>
      </c>
      <c r="J12" s="138">
        <v>22240256</v>
      </c>
      <c r="K12" s="138">
        <v>3107328</v>
      </c>
      <c r="L12" s="138">
        <v>3897097</v>
      </c>
      <c r="M12" s="138">
        <v>1271424</v>
      </c>
    </row>
    <row r="13" spans="2:14" ht="143.25" customHeight="1" x14ac:dyDescent="0.25">
      <c r="B13" s="139">
        <v>3</v>
      </c>
      <c r="C13" s="144" t="s">
        <v>834</v>
      </c>
      <c r="D13" s="140" t="s">
        <v>830</v>
      </c>
      <c r="E13" s="147" t="s">
        <v>831</v>
      </c>
      <c r="F13" s="141" t="s">
        <v>832</v>
      </c>
      <c r="G13" s="140" t="s">
        <v>799</v>
      </c>
      <c r="H13" s="147" t="s">
        <v>833</v>
      </c>
      <c r="I13" s="134">
        <v>33733619</v>
      </c>
      <c r="J13" s="138">
        <v>22240256</v>
      </c>
      <c r="K13" s="138">
        <v>3107328</v>
      </c>
      <c r="L13" s="138">
        <v>7114611</v>
      </c>
      <c r="M13" s="193">
        <v>1271424</v>
      </c>
    </row>
    <row r="14" spans="2:14" ht="126.75" customHeight="1" x14ac:dyDescent="0.25">
      <c r="B14" s="139">
        <v>4</v>
      </c>
      <c r="C14" s="135" t="s">
        <v>598</v>
      </c>
      <c r="D14" s="140" t="s">
        <v>830</v>
      </c>
      <c r="E14" s="147" t="s">
        <v>831</v>
      </c>
      <c r="F14" s="141" t="s">
        <v>832</v>
      </c>
      <c r="G14" s="140" t="s">
        <v>799</v>
      </c>
      <c r="H14" s="147" t="s">
        <v>833</v>
      </c>
      <c r="I14" s="134">
        <v>30516105</v>
      </c>
      <c r="J14" s="138">
        <v>22240256</v>
      </c>
      <c r="K14" s="138">
        <v>3107328</v>
      </c>
      <c r="L14" s="138">
        <v>3897097</v>
      </c>
      <c r="M14" s="138">
        <v>1271424</v>
      </c>
    </row>
    <row r="15" spans="2:14" ht="103.5" customHeight="1" x14ac:dyDescent="0.25">
      <c r="B15" s="139">
        <v>5</v>
      </c>
      <c r="C15" s="135" t="s">
        <v>829</v>
      </c>
      <c r="D15" s="140" t="s">
        <v>828</v>
      </c>
      <c r="E15" s="147" t="s">
        <v>826</v>
      </c>
      <c r="F15" s="141" t="s">
        <v>827</v>
      </c>
      <c r="G15" s="140" t="s">
        <v>549</v>
      </c>
      <c r="H15" s="147" t="s">
        <v>825</v>
      </c>
      <c r="I15" s="134">
        <v>24673651</v>
      </c>
      <c r="J15" s="138">
        <v>20789491</v>
      </c>
      <c r="K15" s="138">
        <v>3884160</v>
      </c>
      <c r="L15" s="148"/>
      <c r="M15" s="148"/>
      <c r="N15" s="150" t="s">
        <v>578</v>
      </c>
    </row>
    <row r="16" spans="2:14" ht="114" customHeight="1" x14ac:dyDescent="0.25">
      <c r="B16" s="139">
        <v>6</v>
      </c>
      <c r="C16" s="135" t="s">
        <v>513</v>
      </c>
      <c r="D16" s="140" t="s">
        <v>822</v>
      </c>
      <c r="E16" s="147" t="s">
        <v>823</v>
      </c>
      <c r="F16" s="141" t="s">
        <v>824</v>
      </c>
      <c r="G16" s="140" t="s">
        <v>549</v>
      </c>
      <c r="H16" s="147" t="s">
        <v>825</v>
      </c>
      <c r="I16" s="134">
        <v>24673651</v>
      </c>
      <c r="J16" s="138">
        <v>20789491</v>
      </c>
      <c r="K16" s="138">
        <v>3884160</v>
      </c>
      <c r="L16" s="148"/>
      <c r="M16" s="148"/>
    </row>
    <row r="17" spans="1:13" ht="108" customHeight="1" x14ac:dyDescent="0.25">
      <c r="B17" s="139">
        <v>7</v>
      </c>
      <c r="C17" s="135" t="s">
        <v>817</v>
      </c>
      <c r="D17" s="140" t="s">
        <v>818</v>
      </c>
      <c r="E17" s="147" t="s">
        <v>819</v>
      </c>
      <c r="F17" s="141" t="s">
        <v>820</v>
      </c>
      <c r="G17" s="140" t="s">
        <v>800</v>
      </c>
      <c r="H17" s="147" t="s">
        <v>821</v>
      </c>
      <c r="I17" s="134">
        <v>24335264</v>
      </c>
      <c r="J17" s="138">
        <v>9806110</v>
      </c>
      <c r="K17" s="138">
        <v>4078368</v>
      </c>
      <c r="L17" s="138">
        <v>10450786</v>
      </c>
      <c r="M17" s="148"/>
    </row>
    <row r="18" spans="1:13" ht="104.25" customHeight="1" x14ac:dyDescent="0.25">
      <c r="B18" s="139">
        <v>8</v>
      </c>
      <c r="C18" s="135" t="s">
        <v>845</v>
      </c>
      <c r="D18" s="147" t="s">
        <v>544</v>
      </c>
      <c r="E18" s="147" t="s">
        <v>1223</v>
      </c>
      <c r="F18" s="141" t="s">
        <v>846</v>
      </c>
      <c r="G18" s="140" t="s">
        <v>800</v>
      </c>
      <c r="H18" s="147" t="s">
        <v>849</v>
      </c>
      <c r="I18" s="134">
        <v>24539777</v>
      </c>
      <c r="J18" s="142">
        <v>9806110</v>
      </c>
      <c r="K18" s="142">
        <v>4078368</v>
      </c>
      <c r="L18" s="142">
        <v>10655299</v>
      </c>
      <c r="M18" s="149"/>
    </row>
    <row r="19" spans="1:13" ht="93.75" customHeight="1" x14ac:dyDescent="0.25">
      <c r="B19" s="139">
        <v>9</v>
      </c>
      <c r="C19" s="135" t="s">
        <v>843</v>
      </c>
      <c r="D19" s="147" t="s">
        <v>844</v>
      </c>
      <c r="E19" s="147" t="s">
        <v>1223</v>
      </c>
      <c r="F19" s="141" t="s">
        <v>847</v>
      </c>
      <c r="G19" s="140" t="s">
        <v>800</v>
      </c>
      <c r="H19" s="147" t="s">
        <v>849</v>
      </c>
      <c r="I19" s="134">
        <v>24284605</v>
      </c>
      <c r="J19" s="142">
        <v>9806110</v>
      </c>
      <c r="K19" s="142">
        <v>4078368</v>
      </c>
      <c r="L19" s="142">
        <v>10400127</v>
      </c>
      <c r="M19" s="149"/>
    </row>
    <row r="20" spans="1:13" ht="99.75" customHeight="1" x14ac:dyDescent="0.25">
      <c r="B20" s="139">
        <v>10</v>
      </c>
      <c r="C20" s="144" t="s">
        <v>842</v>
      </c>
      <c r="D20" s="147" t="s">
        <v>544</v>
      </c>
      <c r="E20" s="147" t="s">
        <v>1223</v>
      </c>
      <c r="F20" s="141" t="s">
        <v>848</v>
      </c>
      <c r="G20" s="140" t="s">
        <v>800</v>
      </c>
      <c r="H20" s="147" t="s">
        <v>849</v>
      </c>
      <c r="I20" s="134">
        <v>24284605</v>
      </c>
      <c r="J20" s="142">
        <v>9806110</v>
      </c>
      <c r="K20" s="142">
        <v>4078368</v>
      </c>
      <c r="L20" s="142">
        <v>10400127</v>
      </c>
      <c r="M20" s="176"/>
    </row>
    <row r="21" spans="1:13" ht="121.5" customHeight="1" x14ac:dyDescent="0.25">
      <c r="A21" s="42"/>
      <c r="B21" s="139">
        <v>11</v>
      </c>
      <c r="C21" s="135" t="s">
        <v>600</v>
      </c>
      <c r="D21" s="140" t="s">
        <v>601</v>
      </c>
      <c r="E21" s="147" t="s">
        <v>840</v>
      </c>
      <c r="F21" s="141" t="s">
        <v>841</v>
      </c>
      <c r="G21" s="140" t="s">
        <v>801</v>
      </c>
      <c r="H21" s="147" t="s">
        <v>839</v>
      </c>
      <c r="I21" s="133">
        <v>52021387</v>
      </c>
      <c r="J21" s="142">
        <v>28879026</v>
      </c>
      <c r="K21" s="142">
        <v>7001845</v>
      </c>
      <c r="L21" s="142">
        <v>13410761</v>
      </c>
      <c r="M21" s="139">
        <v>2729755</v>
      </c>
    </row>
    <row r="22" spans="1:13" ht="102.75" customHeight="1" x14ac:dyDescent="0.25">
      <c r="B22" s="139">
        <v>12</v>
      </c>
      <c r="C22" s="135" t="s">
        <v>604</v>
      </c>
      <c r="D22" s="140" t="s">
        <v>605</v>
      </c>
      <c r="E22" s="147" t="s">
        <v>851</v>
      </c>
      <c r="F22" s="141" t="s">
        <v>855</v>
      </c>
      <c r="G22" s="140" t="s">
        <v>801</v>
      </c>
      <c r="H22" s="147" t="s">
        <v>853</v>
      </c>
      <c r="I22" s="133">
        <v>52931547</v>
      </c>
      <c r="J22" s="142">
        <v>21880215</v>
      </c>
      <c r="K22" s="142">
        <v>7001845</v>
      </c>
      <c r="L22" s="142">
        <v>21318441</v>
      </c>
      <c r="M22" s="139">
        <v>2731046</v>
      </c>
    </row>
    <row r="23" spans="1:13" ht="102.75" customHeight="1" x14ac:dyDescent="0.25">
      <c r="B23" s="139">
        <v>13</v>
      </c>
      <c r="C23" s="135" t="s">
        <v>606</v>
      </c>
      <c r="D23" s="140" t="s">
        <v>595</v>
      </c>
      <c r="E23" s="147" t="s">
        <v>851</v>
      </c>
      <c r="F23" s="141" t="s">
        <v>854</v>
      </c>
      <c r="G23" s="140" t="s">
        <v>801</v>
      </c>
      <c r="H23" s="147" t="s">
        <v>853</v>
      </c>
      <c r="I23" s="133">
        <v>53562509</v>
      </c>
      <c r="J23" s="142">
        <v>22511177</v>
      </c>
      <c r="K23" s="142">
        <v>7001845</v>
      </c>
      <c r="L23" s="142">
        <v>21318441</v>
      </c>
      <c r="M23" s="142">
        <v>2731046</v>
      </c>
    </row>
    <row r="24" spans="1:13" ht="124.5" customHeight="1" x14ac:dyDescent="0.25">
      <c r="B24" s="139">
        <v>14</v>
      </c>
      <c r="C24" s="135" t="s">
        <v>850</v>
      </c>
      <c r="D24" s="140" t="s">
        <v>595</v>
      </c>
      <c r="E24" s="147" t="s">
        <v>851</v>
      </c>
      <c r="F24" s="141" t="s">
        <v>852</v>
      </c>
      <c r="G24" s="140" t="s">
        <v>801</v>
      </c>
      <c r="H24" s="147" t="s">
        <v>853</v>
      </c>
      <c r="I24" s="133">
        <v>52939992</v>
      </c>
      <c r="J24" s="142">
        <v>21878872</v>
      </c>
      <c r="K24" s="138">
        <v>7001845</v>
      </c>
      <c r="L24" s="142">
        <v>21328229</v>
      </c>
      <c r="M24" s="142">
        <v>2731046</v>
      </c>
    </row>
    <row r="25" spans="1:13" ht="93.75" customHeight="1" x14ac:dyDescent="0.25">
      <c r="B25" s="139">
        <v>15</v>
      </c>
      <c r="C25" s="135" t="s">
        <v>547</v>
      </c>
      <c r="D25" s="147" t="s">
        <v>676</v>
      </c>
      <c r="E25" s="147" t="s">
        <v>851</v>
      </c>
      <c r="F25" s="141" t="s">
        <v>864</v>
      </c>
      <c r="G25" s="140" t="s">
        <v>801</v>
      </c>
      <c r="H25" s="147" t="s">
        <v>853</v>
      </c>
      <c r="I25" s="134">
        <v>51823327</v>
      </c>
      <c r="J25" s="138">
        <v>21878872</v>
      </c>
      <c r="K25" s="142">
        <v>7001845</v>
      </c>
      <c r="L25" s="142">
        <v>20211564</v>
      </c>
      <c r="M25" s="142">
        <v>2731046</v>
      </c>
    </row>
    <row r="26" spans="1:13" ht="101.25" customHeight="1" x14ac:dyDescent="0.25">
      <c r="B26" s="139">
        <v>16</v>
      </c>
      <c r="C26" s="135" t="s">
        <v>607</v>
      </c>
      <c r="D26" s="147" t="s">
        <v>676</v>
      </c>
      <c r="E26" s="147" t="s">
        <v>851</v>
      </c>
      <c r="F26" s="141" t="s">
        <v>865</v>
      </c>
      <c r="G26" s="140" t="s">
        <v>801</v>
      </c>
      <c r="H26" s="147" t="s">
        <v>853</v>
      </c>
      <c r="I26" s="134">
        <v>53065316</v>
      </c>
      <c r="J26" s="138">
        <v>22004196</v>
      </c>
      <c r="K26" s="138">
        <v>7001845</v>
      </c>
      <c r="L26" s="138">
        <v>21328229</v>
      </c>
      <c r="M26" s="193">
        <v>2731046</v>
      </c>
    </row>
    <row r="27" spans="1:13" ht="104.25" customHeight="1" x14ac:dyDescent="0.25">
      <c r="B27" s="139">
        <v>17</v>
      </c>
      <c r="C27" s="135" t="s">
        <v>612</v>
      </c>
      <c r="D27" s="147" t="s">
        <v>610</v>
      </c>
      <c r="E27" s="147" t="s">
        <v>851</v>
      </c>
      <c r="F27" s="141" t="s">
        <v>865</v>
      </c>
      <c r="G27" s="140" t="s">
        <v>801</v>
      </c>
      <c r="H27" s="147" t="s">
        <v>863</v>
      </c>
      <c r="I27" s="134">
        <v>51823327</v>
      </c>
      <c r="J27" s="138">
        <v>21878872</v>
      </c>
      <c r="K27" s="142">
        <v>7001845</v>
      </c>
      <c r="L27" s="142">
        <v>20211564</v>
      </c>
      <c r="M27" s="142">
        <v>2731046</v>
      </c>
    </row>
    <row r="28" spans="1:13" ht="101.25" customHeight="1" x14ac:dyDescent="0.25">
      <c r="B28" s="139">
        <v>18</v>
      </c>
      <c r="C28" s="135" t="s">
        <v>861</v>
      </c>
      <c r="D28" s="147" t="s">
        <v>862</v>
      </c>
      <c r="E28" s="147" t="s">
        <v>858</v>
      </c>
      <c r="F28" s="141" t="s">
        <v>859</v>
      </c>
      <c r="G28" s="140" t="s">
        <v>569</v>
      </c>
      <c r="H28" s="147" t="s">
        <v>860</v>
      </c>
      <c r="I28" s="134">
        <v>13348735</v>
      </c>
      <c r="J28" s="138">
        <v>5580000</v>
      </c>
      <c r="K28" s="138">
        <v>7002925</v>
      </c>
      <c r="L28" s="138">
        <v>765810</v>
      </c>
      <c r="M28" s="193"/>
    </row>
    <row r="29" spans="1:13" ht="103.5" customHeight="1" x14ac:dyDescent="0.25">
      <c r="B29" s="139">
        <v>19</v>
      </c>
      <c r="C29" s="135" t="s">
        <v>856</v>
      </c>
      <c r="D29" s="147" t="s">
        <v>857</v>
      </c>
      <c r="E29" s="147" t="s">
        <v>858</v>
      </c>
      <c r="F29" s="141" t="s">
        <v>859</v>
      </c>
      <c r="G29" s="140" t="s">
        <v>569</v>
      </c>
      <c r="H29" s="147" t="s">
        <v>860</v>
      </c>
      <c r="I29" s="134">
        <v>13127501</v>
      </c>
      <c r="J29" s="138">
        <v>5580000</v>
      </c>
      <c r="K29" s="138">
        <v>7002925</v>
      </c>
      <c r="L29" s="138">
        <v>544576</v>
      </c>
      <c r="M29" s="146"/>
    </row>
    <row r="30" spans="1:13" ht="89.25" customHeight="1" x14ac:dyDescent="0.25">
      <c r="B30" s="139">
        <v>20</v>
      </c>
      <c r="C30" s="135" t="s">
        <v>887</v>
      </c>
      <c r="D30" s="147" t="s">
        <v>888</v>
      </c>
      <c r="E30" s="147" t="s">
        <v>889</v>
      </c>
      <c r="F30" s="141" t="s">
        <v>883</v>
      </c>
      <c r="G30" s="140" t="s">
        <v>802</v>
      </c>
      <c r="H30" s="147" t="s">
        <v>890</v>
      </c>
      <c r="I30" s="134">
        <v>24149484</v>
      </c>
      <c r="J30" s="138">
        <v>15330414</v>
      </c>
      <c r="K30" s="138">
        <v>2868606</v>
      </c>
      <c r="L30" s="138">
        <v>4656446</v>
      </c>
      <c r="M30" s="193">
        <v>1294018</v>
      </c>
    </row>
    <row r="31" spans="1:13" ht="154.5" customHeight="1" x14ac:dyDescent="0.25">
      <c r="B31" s="139">
        <v>21</v>
      </c>
      <c r="C31" s="135" t="s">
        <v>886</v>
      </c>
      <c r="D31" s="147" t="s">
        <v>676</v>
      </c>
      <c r="E31" s="147" t="s">
        <v>884</v>
      </c>
      <c r="F31" s="141" t="s">
        <v>883</v>
      </c>
      <c r="G31" s="140" t="s">
        <v>802</v>
      </c>
      <c r="H31" s="147" t="s">
        <v>885</v>
      </c>
      <c r="I31" s="134">
        <v>23016903</v>
      </c>
      <c r="J31" s="138">
        <v>14197833</v>
      </c>
      <c r="K31" s="138">
        <v>2868606</v>
      </c>
      <c r="L31" s="138">
        <v>4656446</v>
      </c>
      <c r="M31" s="193">
        <v>1294018</v>
      </c>
    </row>
    <row r="32" spans="1:13" ht="125.25" customHeight="1" x14ac:dyDescent="0.25">
      <c r="B32" s="139">
        <v>22</v>
      </c>
      <c r="C32" s="135" t="s">
        <v>882</v>
      </c>
      <c r="D32" s="147" t="s">
        <v>676</v>
      </c>
      <c r="E32" s="147" t="s">
        <v>884</v>
      </c>
      <c r="F32" s="141" t="s">
        <v>883</v>
      </c>
      <c r="G32" s="140" t="s">
        <v>802</v>
      </c>
      <c r="H32" s="147" t="s">
        <v>885</v>
      </c>
      <c r="I32" s="134">
        <v>23016903</v>
      </c>
      <c r="J32" s="138">
        <v>14197833</v>
      </c>
      <c r="K32" s="138">
        <v>2868606</v>
      </c>
      <c r="L32" s="138">
        <v>4656446</v>
      </c>
      <c r="M32" s="193">
        <v>1294018</v>
      </c>
    </row>
    <row r="33" spans="2:13" s="136" customFormat="1" ht="123" customHeight="1" x14ac:dyDescent="0.25">
      <c r="B33" s="139">
        <v>23</v>
      </c>
      <c r="C33" s="135" t="s">
        <v>881</v>
      </c>
      <c r="D33" s="147" t="s">
        <v>676</v>
      </c>
      <c r="E33" s="147" t="s">
        <v>884</v>
      </c>
      <c r="F33" s="141" t="s">
        <v>883</v>
      </c>
      <c r="G33" s="140" t="s">
        <v>802</v>
      </c>
      <c r="H33" s="147" t="s">
        <v>885</v>
      </c>
      <c r="I33" s="134">
        <v>22597429</v>
      </c>
      <c r="J33" s="138">
        <v>13778359</v>
      </c>
      <c r="K33" s="138">
        <v>2868606</v>
      </c>
      <c r="L33" s="138">
        <v>4656446</v>
      </c>
      <c r="M33" s="193">
        <v>1294018</v>
      </c>
    </row>
    <row r="34" spans="2:13" ht="122.25" customHeight="1" x14ac:dyDescent="0.25">
      <c r="B34" s="139">
        <v>24</v>
      </c>
      <c r="C34" s="135" t="s">
        <v>880</v>
      </c>
      <c r="D34" s="147" t="s">
        <v>676</v>
      </c>
      <c r="E34" s="147" t="s">
        <v>884</v>
      </c>
      <c r="F34" s="141" t="s">
        <v>883</v>
      </c>
      <c r="G34" s="140" t="s">
        <v>802</v>
      </c>
      <c r="H34" s="147" t="s">
        <v>885</v>
      </c>
      <c r="I34" s="134">
        <v>23016903</v>
      </c>
      <c r="J34" s="138">
        <v>14197833</v>
      </c>
      <c r="K34" s="138">
        <v>2868606</v>
      </c>
      <c r="L34" s="138">
        <v>4656446</v>
      </c>
      <c r="M34" s="193">
        <v>1294018</v>
      </c>
    </row>
    <row r="35" spans="2:13" ht="94.5" customHeight="1" x14ac:dyDescent="0.25">
      <c r="B35" s="139">
        <v>25</v>
      </c>
      <c r="C35" s="135" t="s">
        <v>902</v>
      </c>
      <c r="D35" s="147" t="s">
        <v>898</v>
      </c>
      <c r="E35" s="147" t="s">
        <v>900</v>
      </c>
      <c r="F35" s="137" t="s">
        <v>899</v>
      </c>
      <c r="G35" s="140" t="s">
        <v>562</v>
      </c>
      <c r="H35" s="147" t="s">
        <v>901</v>
      </c>
      <c r="I35" s="134">
        <v>15759506</v>
      </c>
      <c r="J35" s="138">
        <v>8534726</v>
      </c>
      <c r="K35" s="138">
        <v>7224780</v>
      </c>
      <c r="L35" s="148"/>
      <c r="M35" s="148"/>
    </row>
    <row r="36" spans="2:13" ht="87" customHeight="1" x14ac:dyDescent="0.25">
      <c r="B36" s="139">
        <v>26</v>
      </c>
      <c r="C36" s="135" t="s">
        <v>897</v>
      </c>
      <c r="D36" s="147" t="s">
        <v>898</v>
      </c>
      <c r="E36" s="147" t="s">
        <v>900</v>
      </c>
      <c r="F36" s="137" t="s">
        <v>899</v>
      </c>
      <c r="G36" s="140" t="s">
        <v>562</v>
      </c>
      <c r="H36" s="147" t="s">
        <v>901</v>
      </c>
      <c r="I36" s="134">
        <v>15759506</v>
      </c>
      <c r="J36" s="138">
        <v>8534726</v>
      </c>
      <c r="K36" s="138">
        <v>7224780</v>
      </c>
      <c r="L36" s="148"/>
      <c r="M36" s="148"/>
    </row>
    <row r="37" spans="2:13" s="136" customFormat="1" ht="96.75" customHeight="1" x14ac:dyDescent="0.25">
      <c r="B37" s="139">
        <v>27</v>
      </c>
      <c r="C37" s="135" t="s">
        <v>895</v>
      </c>
      <c r="D37" s="147" t="s">
        <v>896</v>
      </c>
      <c r="E37" s="147" t="s">
        <v>931</v>
      </c>
      <c r="F37" s="137" t="s">
        <v>932</v>
      </c>
      <c r="G37" s="140" t="s">
        <v>562</v>
      </c>
      <c r="H37" s="147" t="s">
        <v>901</v>
      </c>
      <c r="I37" s="134">
        <v>35228826</v>
      </c>
      <c r="J37" s="138">
        <v>12302500</v>
      </c>
      <c r="K37" s="138">
        <v>7151579</v>
      </c>
      <c r="L37" s="138">
        <v>15629747</v>
      </c>
      <c r="M37" s="138">
        <v>145000</v>
      </c>
    </row>
    <row r="38" spans="2:13" ht="96" customHeight="1" x14ac:dyDescent="0.25">
      <c r="B38" s="139">
        <v>28</v>
      </c>
      <c r="C38" s="135" t="s">
        <v>893</v>
      </c>
      <c r="D38" s="147" t="s">
        <v>894</v>
      </c>
      <c r="E38" s="147" t="s">
        <v>931</v>
      </c>
      <c r="F38" s="137" t="s">
        <v>932</v>
      </c>
      <c r="G38" s="140" t="s">
        <v>562</v>
      </c>
      <c r="H38" s="147" t="s">
        <v>901</v>
      </c>
      <c r="I38" s="134">
        <v>36492823</v>
      </c>
      <c r="J38" s="138">
        <v>12302500</v>
      </c>
      <c r="K38" s="138">
        <v>7151579</v>
      </c>
      <c r="L38" s="138">
        <v>15629747</v>
      </c>
      <c r="M38" s="138">
        <v>1408997</v>
      </c>
    </row>
    <row r="39" spans="2:13" ht="98.25" customHeight="1" x14ac:dyDescent="0.25">
      <c r="B39" s="139">
        <v>29</v>
      </c>
      <c r="C39" s="135" t="s">
        <v>891</v>
      </c>
      <c r="D39" s="147" t="s">
        <v>892</v>
      </c>
      <c r="E39" s="147" t="s">
        <v>931</v>
      </c>
      <c r="F39" s="137" t="s">
        <v>932</v>
      </c>
      <c r="G39" s="140" t="s">
        <v>562</v>
      </c>
      <c r="H39" s="147" t="s">
        <v>901</v>
      </c>
      <c r="I39" s="134">
        <v>36492823</v>
      </c>
      <c r="J39" s="138">
        <v>12302500</v>
      </c>
      <c r="K39" s="138">
        <v>7151579</v>
      </c>
      <c r="L39" s="138">
        <v>15629747</v>
      </c>
      <c r="M39" s="138">
        <v>1408997</v>
      </c>
    </row>
    <row r="40" spans="2:13" ht="106.5" customHeight="1" x14ac:dyDescent="0.25">
      <c r="B40" s="139">
        <v>30</v>
      </c>
      <c r="C40" s="135" t="s">
        <v>929</v>
      </c>
      <c r="D40" s="147" t="s">
        <v>930</v>
      </c>
      <c r="E40" s="147" t="s">
        <v>931</v>
      </c>
      <c r="F40" s="137" t="s">
        <v>932</v>
      </c>
      <c r="G40" s="140" t="s">
        <v>562</v>
      </c>
      <c r="H40" s="147" t="s">
        <v>901</v>
      </c>
      <c r="I40" s="134">
        <v>36492823</v>
      </c>
      <c r="J40" s="138">
        <v>12302500</v>
      </c>
      <c r="K40" s="138">
        <v>7151579</v>
      </c>
      <c r="L40" s="138">
        <v>15629747</v>
      </c>
      <c r="M40" s="138">
        <v>1408997</v>
      </c>
    </row>
    <row r="41" spans="2:13" ht="90" x14ac:dyDescent="0.25">
      <c r="B41" s="139">
        <v>31</v>
      </c>
      <c r="C41" s="135" t="s">
        <v>924</v>
      </c>
      <c r="D41" s="147" t="s">
        <v>925</v>
      </c>
      <c r="E41" s="147" t="s">
        <v>926</v>
      </c>
      <c r="F41" s="137" t="s">
        <v>927</v>
      </c>
      <c r="G41" s="147" t="s">
        <v>922</v>
      </c>
      <c r="H41" s="147" t="s">
        <v>928</v>
      </c>
      <c r="I41" s="134">
        <v>21090690</v>
      </c>
      <c r="J41" s="138">
        <v>8672665</v>
      </c>
      <c r="K41" s="138">
        <v>3102521</v>
      </c>
      <c r="L41" s="138">
        <v>9315504</v>
      </c>
      <c r="M41" s="138"/>
    </row>
    <row r="42" spans="2:13" ht="86.25" customHeight="1" x14ac:dyDescent="0.25">
      <c r="B42" s="139">
        <v>32</v>
      </c>
      <c r="C42" s="135" t="s">
        <v>921</v>
      </c>
      <c r="D42" s="147" t="s">
        <v>923</v>
      </c>
      <c r="E42" s="147" t="s">
        <v>926</v>
      </c>
      <c r="F42" s="137" t="s">
        <v>927</v>
      </c>
      <c r="G42" s="147" t="s">
        <v>922</v>
      </c>
      <c r="H42" s="147" t="s">
        <v>928</v>
      </c>
      <c r="I42" s="134">
        <v>11775186</v>
      </c>
      <c r="J42" s="138">
        <v>8672665</v>
      </c>
      <c r="K42" s="138">
        <v>3102521</v>
      </c>
      <c r="L42" s="148"/>
      <c r="M42" s="148"/>
    </row>
    <row r="43" spans="2:13" ht="122.25" customHeight="1" x14ac:dyDescent="0.25">
      <c r="B43" s="139">
        <v>33</v>
      </c>
      <c r="C43" s="135" t="s">
        <v>895</v>
      </c>
      <c r="D43" s="147" t="s">
        <v>896</v>
      </c>
      <c r="E43" s="147" t="s">
        <v>956</v>
      </c>
      <c r="F43" s="137" t="s">
        <v>955</v>
      </c>
      <c r="G43" s="147" t="s">
        <v>545</v>
      </c>
      <c r="H43" s="147" t="s">
        <v>957</v>
      </c>
      <c r="I43" s="134">
        <v>10407208</v>
      </c>
      <c r="J43" s="138">
        <v>8198822</v>
      </c>
      <c r="K43" s="138">
        <v>2079134</v>
      </c>
      <c r="L43" s="138"/>
      <c r="M43" s="138">
        <v>129252</v>
      </c>
    </row>
    <row r="44" spans="2:13" ht="60" x14ac:dyDescent="0.25">
      <c r="B44" s="139">
        <v>34</v>
      </c>
      <c r="C44" s="135" t="s">
        <v>953</v>
      </c>
      <c r="D44" s="147" t="s">
        <v>954</v>
      </c>
      <c r="E44" s="147" t="s">
        <v>956</v>
      </c>
      <c r="F44" s="137" t="s">
        <v>955</v>
      </c>
      <c r="G44" s="147" t="s">
        <v>545</v>
      </c>
      <c r="H44" s="147" t="s">
        <v>957</v>
      </c>
      <c r="I44" s="134">
        <v>10407208</v>
      </c>
      <c r="J44" s="138">
        <v>8198822</v>
      </c>
      <c r="K44" s="138">
        <v>2079134</v>
      </c>
      <c r="L44" s="138"/>
      <c r="M44" s="138">
        <v>129252</v>
      </c>
    </row>
    <row r="45" spans="2:13" ht="90" x14ac:dyDescent="0.25">
      <c r="B45" s="139">
        <v>35</v>
      </c>
      <c r="C45" s="135" t="s">
        <v>543</v>
      </c>
      <c r="D45" s="147" t="s">
        <v>567</v>
      </c>
      <c r="E45" s="147" t="s">
        <v>945</v>
      </c>
      <c r="F45" s="137" t="s">
        <v>942</v>
      </c>
      <c r="G45" s="147" t="s">
        <v>943</v>
      </c>
      <c r="H45" s="147" t="s">
        <v>944</v>
      </c>
      <c r="I45" s="134">
        <v>68229526</v>
      </c>
      <c r="J45" s="138">
        <v>44860103</v>
      </c>
      <c r="K45" s="138">
        <v>2575411</v>
      </c>
      <c r="L45" s="138">
        <v>8545685</v>
      </c>
      <c r="M45" s="138">
        <v>12248327</v>
      </c>
    </row>
    <row r="46" spans="2:13" ht="81.75" customHeight="1" x14ac:dyDescent="0.25">
      <c r="B46" s="139">
        <v>36</v>
      </c>
      <c r="C46" s="135" t="s">
        <v>969</v>
      </c>
      <c r="D46" s="147" t="s">
        <v>970</v>
      </c>
      <c r="E46" s="147" t="s">
        <v>964</v>
      </c>
      <c r="F46" s="137" t="s">
        <v>965</v>
      </c>
      <c r="G46" s="147" t="s">
        <v>569</v>
      </c>
      <c r="H46" s="147" t="s">
        <v>966</v>
      </c>
      <c r="I46" s="134">
        <v>25538186</v>
      </c>
      <c r="J46" s="138">
        <v>7502472</v>
      </c>
      <c r="K46" s="138">
        <v>7601835</v>
      </c>
      <c r="L46" s="138">
        <v>10433879</v>
      </c>
      <c r="M46" s="138"/>
    </row>
    <row r="47" spans="2:13" ht="60" x14ac:dyDescent="0.25">
      <c r="B47" s="139">
        <v>37</v>
      </c>
      <c r="C47" s="135" t="s">
        <v>967</v>
      </c>
      <c r="D47" s="147" t="s">
        <v>968</v>
      </c>
      <c r="E47" s="147" t="s">
        <v>964</v>
      </c>
      <c r="F47" s="137" t="s">
        <v>965</v>
      </c>
      <c r="G47" s="147" t="s">
        <v>569</v>
      </c>
      <c r="H47" s="147" t="s">
        <v>966</v>
      </c>
      <c r="I47" s="153">
        <v>25538186</v>
      </c>
      <c r="J47" s="138">
        <v>7502472</v>
      </c>
      <c r="K47" s="138">
        <v>7601835</v>
      </c>
      <c r="L47" s="138">
        <v>10433879</v>
      </c>
      <c r="M47" s="138"/>
    </row>
    <row r="48" spans="2:13" s="136" customFormat="1" ht="90" x14ac:dyDescent="0.25">
      <c r="B48" s="139">
        <v>38</v>
      </c>
      <c r="C48" s="135" t="s">
        <v>962</v>
      </c>
      <c r="D48" s="147" t="s">
        <v>963</v>
      </c>
      <c r="E48" s="147" t="s">
        <v>964</v>
      </c>
      <c r="F48" s="137" t="s">
        <v>965</v>
      </c>
      <c r="G48" s="147" t="s">
        <v>569</v>
      </c>
      <c r="H48" s="147" t="s">
        <v>966</v>
      </c>
      <c r="I48" s="197">
        <v>27782351</v>
      </c>
      <c r="J48" s="138">
        <v>7502472</v>
      </c>
      <c r="K48" s="138">
        <v>7601835</v>
      </c>
      <c r="L48" s="138">
        <v>12678044</v>
      </c>
      <c r="M48" s="138"/>
    </row>
    <row r="49" spans="2:15" ht="99" customHeight="1" x14ac:dyDescent="0.25">
      <c r="B49" s="139">
        <v>39</v>
      </c>
      <c r="C49" s="147" t="s">
        <v>960</v>
      </c>
      <c r="D49" s="147" t="s">
        <v>961</v>
      </c>
      <c r="E49" s="147" t="s">
        <v>964</v>
      </c>
      <c r="F49" s="137" t="s">
        <v>965</v>
      </c>
      <c r="G49" s="147" t="s">
        <v>569</v>
      </c>
      <c r="H49" s="147" t="s">
        <v>966</v>
      </c>
      <c r="I49" s="197">
        <v>25538186</v>
      </c>
      <c r="J49" s="138">
        <v>7502472</v>
      </c>
      <c r="K49" s="138">
        <v>7601835</v>
      </c>
      <c r="L49" s="138">
        <v>10433879</v>
      </c>
      <c r="M49" s="138"/>
    </row>
    <row r="50" spans="2:15" ht="60" x14ac:dyDescent="0.25">
      <c r="B50" s="139">
        <v>40</v>
      </c>
      <c r="C50" s="147" t="s">
        <v>711</v>
      </c>
      <c r="D50" s="147" t="s">
        <v>954</v>
      </c>
      <c r="E50" s="147" t="s">
        <v>964</v>
      </c>
      <c r="F50" s="137" t="s">
        <v>965</v>
      </c>
      <c r="G50" s="147" t="s">
        <v>569</v>
      </c>
      <c r="H50" s="147" t="s">
        <v>966</v>
      </c>
      <c r="I50" s="197">
        <v>27782351</v>
      </c>
      <c r="J50" s="138">
        <v>7502472</v>
      </c>
      <c r="K50" s="138">
        <v>7601835</v>
      </c>
      <c r="L50" s="138">
        <v>12678044</v>
      </c>
      <c r="M50" s="138"/>
      <c r="O50" s="154"/>
    </row>
    <row r="51" spans="2:15" ht="75" x14ac:dyDescent="0.25">
      <c r="B51" s="139">
        <v>41</v>
      </c>
      <c r="C51" s="147" t="s">
        <v>958</v>
      </c>
      <c r="D51" s="147" t="s">
        <v>959</v>
      </c>
      <c r="E51" s="147" t="s">
        <v>1023</v>
      </c>
      <c r="F51" s="137" t="s">
        <v>1022</v>
      </c>
      <c r="G51" s="147" t="s">
        <v>803</v>
      </c>
      <c r="H51" s="147" t="s">
        <v>1024</v>
      </c>
      <c r="I51" s="197">
        <v>22819057</v>
      </c>
      <c r="J51" s="138">
        <v>12616859</v>
      </c>
      <c r="K51" s="138">
        <v>2527874</v>
      </c>
      <c r="L51" s="138">
        <v>7674324</v>
      </c>
      <c r="M51" s="138"/>
    </row>
    <row r="52" spans="2:15" ht="75" x14ac:dyDescent="0.25">
      <c r="B52" s="139">
        <v>42</v>
      </c>
      <c r="C52" s="147" t="s">
        <v>1021</v>
      </c>
      <c r="D52" s="147" t="s">
        <v>1020</v>
      </c>
      <c r="E52" s="147" t="s">
        <v>1023</v>
      </c>
      <c r="F52" s="137" t="s">
        <v>1022</v>
      </c>
      <c r="G52" s="147" t="s">
        <v>803</v>
      </c>
      <c r="H52" s="147" t="s">
        <v>1024</v>
      </c>
      <c r="I52" s="197">
        <v>21638008</v>
      </c>
      <c r="J52" s="138">
        <v>12616859</v>
      </c>
      <c r="K52" s="138">
        <v>2527874</v>
      </c>
      <c r="L52" s="138">
        <v>6493275</v>
      </c>
      <c r="M52" s="138"/>
    </row>
    <row r="53" spans="2:15" ht="77.25" customHeight="1" x14ac:dyDescent="0.25">
      <c r="B53" s="139">
        <v>43</v>
      </c>
      <c r="C53" s="147" t="s">
        <v>1019</v>
      </c>
      <c r="D53" s="147" t="s">
        <v>1020</v>
      </c>
      <c r="E53" s="147" t="s">
        <v>1023</v>
      </c>
      <c r="F53" s="137" t="s">
        <v>1022</v>
      </c>
      <c r="G53" s="147" t="s">
        <v>803</v>
      </c>
      <c r="H53" s="147" t="s">
        <v>1024</v>
      </c>
      <c r="I53" s="197">
        <v>21638008</v>
      </c>
      <c r="J53" s="138">
        <v>12616859</v>
      </c>
      <c r="K53" s="138">
        <v>2527874</v>
      </c>
      <c r="L53" s="138">
        <v>6493275</v>
      </c>
      <c r="M53" s="138"/>
    </row>
    <row r="54" spans="2:15" ht="90" x14ac:dyDescent="0.25">
      <c r="B54" s="139">
        <v>44</v>
      </c>
      <c r="C54" s="147" t="s">
        <v>1014</v>
      </c>
      <c r="D54" s="147" t="s">
        <v>1015</v>
      </c>
      <c r="E54" s="147" t="s">
        <v>1016</v>
      </c>
      <c r="F54" s="137" t="s">
        <v>1017</v>
      </c>
      <c r="G54" s="147" t="s">
        <v>804</v>
      </c>
      <c r="H54" s="147" t="s">
        <v>1018</v>
      </c>
      <c r="I54" s="197">
        <v>44112135</v>
      </c>
      <c r="J54" s="138">
        <v>12707561</v>
      </c>
      <c r="K54" s="138">
        <v>8162358</v>
      </c>
      <c r="L54" s="138">
        <v>23242216</v>
      </c>
      <c r="M54" s="138"/>
    </row>
    <row r="55" spans="2:15" ht="45" x14ac:dyDescent="0.25">
      <c r="B55" s="139">
        <v>45</v>
      </c>
      <c r="C55" s="147" t="s">
        <v>1009</v>
      </c>
      <c r="D55" s="147" t="s">
        <v>1010</v>
      </c>
      <c r="E55" s="147" t="s">
        <v>1011</v>
      </c>
      <c r="F55" s="137" t="s">
        <v>1012</v>
      </c>
      <c r="G55" s="147" t="s">
        <v>804</v>
      </c>
      <c r="H55" s="147" t="s">
        <v>1013</v>
      </c>
      <c r="I55" s="197">
        <v>33010265</v>
      </c>
      <c r="J55" s="138">
        <v>16674753</v>
      </c>
      <c r="K55" s="138">
        <v>7595354</v>
      </c>
      <c r="L55" s="138">
        <v>7513742</v>
      </c>
      <c r="M55" s="138">
        <v>1226416</v>
      </c>
    </row>
    <row r="56" spans="2:15" ht="60" x14ac:dyDescent="0.25">
      <c r="B56" s="139">
        <v>46</v>
      </c>
      <c r="C56" s="147" t="s">
        <v>1007</v>
      </c>
      <c r="D56" s="147" t="s">
        <v>1008</v>
      </c>
      <c r="E56" s="147" t="s">
        <v>1011</v>
      </c>
      <c r="F56" s="137" t="s">
        <v>1012</v>
      </c>
      <c r="G56" s="147" t="s">
        <v>804</v>
      </c>
      <c r="H56" s="147" t="s">
        <v>1013</v>
      </c>
      <c r="I56" s="197">
        <v>33010265</v>
      </c>
      <c r="J56" s="138">
        <v>16674753</v>
      </c>
      <c r="K56" s="138">
        <v>7595354</v>
      </c>
      <c r="L56" s="138">
        <v>7513742</v>
      </c>
      <c r="M56" s="138">
        <v>1226416</v>
      </c>
    </row>
    <row r="57" spans="2:15" ht="60" x14ac:dyDescent="0.25">
      <c r="B57" s="139">
        <v>47</v>
      </c>
      <c r="C57" s="147" t="s">
        <v>1005</v>
      </c>
      <c r="D57" s="147" t="s">
        <v>1006</v>
      </c>
      <c r="E57" s="147" t="s">
        <v>1011</v>
      </c>
      <c r="F57" s="137" t="s">
        <v>1012</v>
      </c>
      <c r="G57" s="147" t="s">
        <v>804</v>
      </c>
      <c r="H57" s="147" t="s">
        <v>1013</v>
      </c>
      <c r="I57" s="197">
        <v>33010265</v>
      </c>
      <c r="J57" s="138">
        <v>16674753</v>
      </c>
      <c r="K57" s="138">
        <v>7595354</v>
      </c>
      <c r="L57" s="138">
        <v>7513742</v>
      </c>
      <c r="M57" s="138">
        <v>1226416</v>
      </c>
    </row>
    <row r="58" spans="2:15" ht="90" x14ac:dyDescent="0.25">
      <c r="B58" s="139">
        <v>48</v>
      </c>
      <c r="C58" s="147" t="s">
        <v>993</v>
      </c>
      <c r="D58" s="147" t="s">
        <v>994</v>
      </c>
      <c r="E58" s="147" t="s">
        <v>985</v>
      </c>
      <c r="F58" s="137" t="s">
        <v>986</v>
      </c>
      <c r="G58" s="147" t="s">
        <v>987</v>
      </c>
      <c r="H58" s="147" t="s">
        <v>988</v>
      </c>
      <c r="I58" s="197">
        <v>16541677</v>
      </c>
      <c r="J58" s="138">
        <v>7734337</v>
      </c>
      <c r="K58" s="138">
        <v>3830478</v>
      </c>
      <c r="L58" s="138">
        <v>4976862</v>
      </c>
      <c r="M58" s="138"/>
    </row>
    <row r="59" spans="2:15" ht="60" x14ac:dyDescent="0.25">
      <c r="B59" s="139">
        <v>49</v>
      </c>
      <c r="C59" s="147" t="s">
        <v>991</v>
      </c>
      <c r="D59" s="147" t="s">
        <v>992</v>
      </c>
      <c r="E59" s="147" t="s">
        <v>985</v>
      </c>
      <c r="F59" s="137" t="s">
        <v>986</v>
      </c>
      <c r="G59" s="147" t="s">
        <v>987</v>
      </c>
      <c r="H59" s="147" t="s">
        <v>988</v>
      </c>
      <c r="I59" s="197">
        <v>16541677</v>
      </c>
      <c r="J59" s="138">
        <v>7734337</v>
      </c>
      <c r="K59" s="138">
        <v>3830478</v>
      </c>
      <c r="L59" s="138">
        <v>4976862</v>
      </c>
      <c r="M59" s="138"/>
    </row>
    <row r="60" spans="2:15" ht="90" x14ac:dyDescent="0.25">
      <c r="B60" s="139">
        <v>50</v>
      </c>
      <c r="C60" s="147" t="s">
        <v>989</v>
      </c>
      <c r="D60" s="147" t="s">
        <v>990</v>
      </c>
      <c r="E60" s="147" t="s">
        <v>985</v>
      </c>
      <c r="F60" s="137" t="s">
        <v>986</v>
      </c>
      <c r="G60" s="147" t="s">
        <v>987</v>
      </c>
      <c r="H60" s="147" t="s">
        <v>988</v>
      </c>
      <c r="I60" s="197">
        <v>16541677</v>
      </c>
      <c r="J60" s="138">
        <v>7734337</v>
      </c>
      <c r="K60" s="138">
        <v>3830478</v>
      </c>
      <c r="L60" s="138">
        <v>4976862</v>
      </c>
      <c r="M60" s="138"/>
    </row>
    <row r="61" spans="2:15" ht="45" x14ac:dyDescent="0.25">
      <c r="B61" s="139">
        <v>51</v>
      </c>
      <c r="C61" s="147" t="s">
        <v>984</v>
      </c>
      <c r="D61" s="147" t="s">
        <v>983</v>
      </c>
      <c r="E61" s="147" t="s">
        <v>985</v>
      </c>
      <c r="F61" s="137" t="s">
        <v>986</v>
      </c>
      <c r="G61" s="147" t="s">
        <v>987</v>
      </c>
      <c r="H61" s="147" t="s">
        <v>988</v>
      </c>
      <c r="I61" s="197">
        <v>16541677</v>
      </c>
      <c r="J61" s="138">
        <v>7734337</v>
      </c>
      <c r="K61" s="138">
        <v>3830478</v>
      </c>
      <c r="L61" s="138">
        <v>4976862</v>
      </c>
      <c r="M61" s="138"/>
    </row>
    <row r="62" spans="2:15" ht="45" x14ac:dyDescent="0.25">
      <c r="B62" s="139">
        <v>52</v>
      </c>
      <c r="C62" s="147" t="s">
        <v>982</v>
      </c>
      <c r="D62" s="147" t="s">
        <v>983</v>
      </c>
      <c r="E62" s="147" t="s">
        <v>985</v>
      </c>
      <c r="F62" s="137" t="s">
        <v>986</v>
      </c>
      <c r="G62" s="147" t="s">
        <v>805</v>
      </c>
      <c r="H62" s="147" t="s">
        <v>988</v>
      </c>
      <c r="I62" s="197">
        <v>16541677</v>
      </c>
      <c r="J62" s="138">
        <v>7734337</v>
      </c>
      <c r="K62" s="138">
        <v>3830478</v>
      </c>
      <c r="L62" s="138">
        <v>4976862</v>
      </c>
      <c r="M62" s="138"/>
    </row>
    <row r="63" spans="2:15" ht="60" x14ac:dyDescent="0.25">
      <c r="B63" s="139">
        <v>53</v>
      </c>
      <c r="C63" s="147" t="s">
        <v>1039</v>
      </c>
      <c r="D63" s="147" t="s">
        <v>552</v>
      </c>
      <c r="E63" s="147" t="s">
        <v>1040</v>
      </c>
      <c r="F63" s="137" t="s">
        <v>1041</v>
      </c>
      <c r="G63" s="147" t="s">
        <v>806</v>
      </c>
      <c r="H63" s="147" t="s">
        <v>1042</v>
      </c>
      <c r="I63" s="197">
        <v>23540456</v>
      </c>
      <c r="J63" s="138">
        <v>10580798</v>
      </c>
      <c r="K63" s="138">
        <v>5362669</v>
      </c>
      <c r="L63" s="138">
        <v>6446989</v>
      </c>
      <c r="M63" s="138">
        <v>1150000</v>
      </c>
    </row>
    <row r="64" spans="2:15" ht="60" x14ac:dyDescent="0.25">
      <c r="B64" s="139">
        <v>54</v>
      </c>
      <c r="C64" s="147" t="s">
        <v>1037</v>
      </c>
      <c r="D64" s="147" t="s">
        <v>1038</v>
      </c>
      <c r="E64" s="147" t="s">
        <v>1040</v>
      </c>
      <c r="F64" s="137" t="s">
        <v>1041</v>
      </c>
      <c r="G64" s="147" t="s">
        <v>806</v>
      </c>
      <c r="H64" s="147" t="s">
        <v>1042</v>
      </c>
      <c r="I64" s="197">
        <v>23540456</v>
      </c>
      <c r="J64" s="138">
        <v>10580798</v>
      </c>
      <c r="K64" s="138">
        <v>5362669</v>
      </c>
      <c r="L64" s="138">
        <v>6446989</v>
      </c>
      <c r="M64" s="138">
        <v>1150000</v>
      </c>
    </row>
    <row r="65" spans="2:13" ht="60" x14ac:dyDescent="0.25">
      <c r="B65" s="139">
        <v>55</v>
      </c>
      <c r="C65" s="147" t="s">
        <v>1035</v>
      </c>
      <c r="D65" s="147" t="s">
        <v>1036</v>
      </c>
      <c r="E65" s="147" t="s">
        <v>1040</v>
      </c>
      <c r="F65" s="137" t="s">
        <v>1041</v>
      </c>
      <c r="G65" s="147" t="s">
        <v>806</v>
      </c>
      <c r="H65" s="147" t="s">
        <v>1042</v>
      </c>
      <c r="I65" s="197">
        <v>23540456</v>
      </c>
      <c r="J65" s="138">
        <v>10580798</v>
      </c>
      <c r="K65" s="138">
        <v>5362669</v>
      </c>
      <c r="L65" s="138">
        <v>6446989</v>
      </c>
      <c r="M65" s="138">
        <v>1150000</v>
      </c>
    </row>
    <row r="66" spans="2:13" ht="90" x14ac:dyDescent="0.25">
      <c r="B66" s="139">
        <v>56</v>
      </c>
      <c r="C66" s="147" t="s">
        <v>1031</v>
      </c>
      <c r="D66" s="147" t="s">
        <v>1033</v>
      </c>
      <c r="E66" s="147" t="s">
        <v>1026</v>
      </c>
      <c r="F66" s="137" t="s">
        <v>1028</v>
      </c>
      <c r="G66" s="147" t="s">
        <v>1030</v>
      </c>
      <c r="H66" s="147" t="s">
        <v>1029</v>
      </c>
      <c r="I66" s="197">
        <v>44985296</v>
      </c>
      <c r="J66" s="138">
        <v>19003969</v>
      </c>
      <c r="K66" s="138">
        <v>3617472</v>
      </c>
      <c r="L66" s="138">
        <v>10211730</v>
      </c>
      <c r="M66" s="138">
        <v>12152125</v>
      </c>
    </row>
    <row r="67" spans="2:13" ht="90" x14ac:dyDescent="0.25">
      <c r="B67" s="139">
        <v>57</v>
      </c>
      <c r="C67" s="147" t="s">
        <v>1032</v>
      </c>
      <c r="D67" s="147" t="s">
        <v>1034</v>
      </c>
      <c r="E67" s="147" t="s">
        <v>1026</v>
      </c>
      <c r="F67" s="137" t="s">
        <v>1028</v>
      </c>
      <c r="G67" s="147" t="s">
        <v>1030</v>
      </c>
      <c r="H67" s="147" t="s">
        <v>1029</v>
      </c>
      <c r="I67" s="197">
        <v>38619586</v>
      </c>
      <c r="J67" s="138">
        <v>19003969</v>
      </c>
      <c r="K67" s="138">
        <v>3617472</v>
      </c>
      <c r="L67" s="138">
        <v>10211730</v>
      </c>
      <c r="M67" s="138">
        <v>5786415</v>
      </c>
    </row>
    <row r="68" spans="2:13" ht="90" x14ac:dyDescent="0.25">
      <c r="B68" s="139">
        <v>58</v>
      </c>
      <c r="C68" s="147" t="s">
        <v>807</v>
      </c>
      <c r="D68" s="147" t="s">
        <v>1025</v>
      </c>
      <c r="E68" s="147" t="s">
        <v>1026</v>
      </c>
      <c r="F68" s="137" t="s">
        <v>1027</v>
      </c>
      <c r="G68" s="147" t="s">
        <v>1030</v>
      </c>
      <c r="H68" s="147" t="s">
        <v>1029</v>
      </c>
      <c r="I68" s="197">
        <v>37888070</v>
      </c>
      <c r="J68" s="138">
        <v>18173127</v>
      </c>
      <c r="K68" s="138">
        <v>5172120</v>
      </c>
      <c r="L68" s="138">
        <v>14542823</v>
      </c>
      <c r="M68" s="138"/>
    </row>
    <row r="69" spans="2:13" ht="60" x14ac:dyDescent="0.25">
      <c r="B69" s="139">
        <v>59</v>
      </c>
      <c r="C69" s="147" t="s">
        <v>1050</v>
      </c>
      <c r="D69" s="147" t="s">
        <v>1051</v>
      </c>
      <c r="E69" s="147" t="s">
        <v>1053</v>
      </c>
      <c r="F69" s="137" t="s">
        <v>1052</v>
      </c>
      <c r="G69" s="147" t="s">
        <v>562</v>
      </c>
      <c r="H69" s="147" t="s">
        <v>1054</v>
      </c>
      <c r="I69" s="197">
        <v>42000615</v>
      </c>
      <c r="J69" s="138">
        <v>15957383</v>
      </c>
      <c r="K69" s="138">
        <v>7205161</v>
      </c>
      <c r="L69" s="138">
        <v>17359423</v>
      </c>
      <c r="M69" s="138">
        <v>1478648</v>
      </c>
    </row>
    <row r="70" spans="2:13" ht="60" x14ac:dyDescent="0.25">
      <c r="B70" s="139">
        <v>60</v>
      </c>
      <c r="C70" s="147" t="s">
        <v>1049</v>
      </c>
      <c r="D70" s="147" t="s">
        <v>954</v>
      </c>
      <c r="E70" s="147" t="s">
        <v>1053</v>
      </c>
      <c r="F70" s="137" t="s">
        <v>1052</v>
      </c>
      <c r="G70" s="147" t="s">
        <v>562</v>
      </c>
      <c r="H70" s="147" t="s">
        <v>1054</v>
      </c>
      <c r="I70" s="197">
        <v>42000615</v>
      </c>
      <c r="J70" s="138">
        <v>15957383</v>
      </c>
      <c r="K70" s="138">
        <v>7205161</v>
      </c>
      <c r="L70" s="138">
        <v>17359423</v>
      </c>
      <c r="M70" s="138">
        <v>1478648</v>
      </c>
    </row>
    <row r="71" spans="2:13" ht="60" x14ac:dyDescent="0.25">
      <c r="B71" s="139">
        <v>61</v>
      </c>
      <c r="C71" s="147" t="s">
        <v>1048</v>
      </c>
      <c r="D71" s="147" t="s">
        <v>954</v>
      </c>
      <c r="E71" s="147" t="s">
        <v>1053</v>
      </c>
      <c r="F71" s="137" t="s">
        <v>1052</v>
      </c>
      <c r="G71" s="147" t="s">
        <v>562</v>
      </c>
      <c r="H71" s="147" t="s">
        <v>1054</v>
      </c>
      <c r="I71" s="197">
        <v>42000615</v>
      </c>
      <c r="J71" s="138">
        <v>15957383</v>
      </c>
      <c r="K71" s="138">
        <v>7205161</v>
      </c>
      <c r="L71" s="138">
        <v>17359423</v>
      </c>
      <c r="M71" s="138">
        <v>1478648</v>
      </c>
    </row>
    <row r="72" spans="2:13" ht="45" x14ac:dyDescent="0.25">
      <c r="B72" s="139">
        <v>62</v>
      </c>
      <c r="C72" s="147" t="s">
        <v>1043</v>
      </c>
      <c r="D72" s="147" t="s">
        <v>1044</v>
      </c>
      <c r="E72" s="147" t="s">
        <v>1045</v>
      </c>
      <c r="F72" s="137" t="s">
        <v>1046</v>
      </c>
      <c r="G72" s="147" t="s">
        <v>808</v>
      </c>
      <c r="H72" s="147" t="s">
        <v>1047</v>
      </c>
      <c r="I72" s="197">
        <v>31191834</v>
      </c>
      <c r="J72" s="138">
        <v>13170711</v>
      </c>
      <c r="K72" s="138">
        <v>4551401</v>
      </c>
      <c r="L72" s="138">
        <v>9748801</v>
      </c>
      <c r="M72" s="138">
        <v>3720921</v>
      </c>
    </row>
    <row r="73" spans="2:13" ht="60" x14ac:dyDescent="0.25">
      <c r="B73" s="139">
        <v>63</v>
      </c>
      <c r="C73" s="147" t="s">
        <v>543</v>
      </c>
      <c r="D73" s="147" t="s">
        <v>567</v>
      </c>
      <c r="E73" s="198" t="s">
        <v>1082</v>
      </c>
      <c r="F73" s="199" t="s">
        <v>1080</v>
      </c>
      <c r="G73" s="147" t="s">
        <v>809</v>
      </c>
      <c r="H73" s="198" t="s">
        <v>1081</v>
      </c>
      <c r="I73" s="197">
        <v>41595925</v>
      </c>
      <c r="J73" s="138">
        <v>38498843</v>
      </c>
      <c r="K73" s="138">
        <v>1806631</v>
      </c>
      <c r="L73" s="138">
        <v>1290451</v>
      </c>
      <c r="M73" s="138"/>
    </row>
    <row r="74" spans="2:13" ht="60" x14ac:dyDescent="0.25">
      <c r="B74" s="139">
        <v>64</v>
      </c>
      <c r="C74" s="147" t="s">
        <v>1078</v>
      </c>
      <c r="D74" s="198" t="s">
        <v>1056</v>
      </c>
      <c r="E74" s="198" t="s">
        <v>1079</v>
      </c>
      <c r="F74" s="199" t="s">
        <v>1080</v>
      </c>
      <c r="G74" s="198" t="s">
        <v>809</v>
      </c>
      <c r="H74" s="198" t="s">
        <v>1081</v>
      </c>
      <c r="I74" s="197">
        <v>29505188</v>
      </c>
      <c r="J74" s="138">
        <v>25258106</v>
      </c>
      <c r="K74" s="138">
        <v>1806631</v>
      </c>
      <c r="L74" s="138">
        <v>1290451</v>
      </c>
      <c r="M74" s="138">
        <v>1150000</v>
      </c>
    </row>
    <row r="75" spans="2:13" ht="75" x14ac:dyDescent="0.25">
      <c r="B75" s="139">
        <v>65</v>
      </c>
      <c r="C75" s="147" t="s">
        <v>1066</v>
      </c>
      <c r="D75" s="147" t="s">
        <v>1067</v>
      </c>
      <c r="E75" s="147" t="s">
        <v>1069</v>
      </c>
      <c r="F75" s="137" t="s">
        <v>1068</v>
      </c>
      <c r="G75" s="147" t="s">
        <v>1070</v>
      </c>
      <c r="H75" s="198" t="s">
        <v>1071</v>
      </c>
      <c r="I75" s="197">
        <v>15303772</v>
      </c>
      <c r="J75" s="138">
        <v>11192749</v>
      </c>
      <c r="K75" s="138">
        <v>1805007</v>
      </c>
      <c r="L75" s="138">
        <v>2306016</v>
      </c>
      <c r="M75" s="138"/>
    </row>
    <row r="76" spans="2:13" ht="115.5" customHeight="1" x14ac:dyDescent="0.25">
      <c r="B76" s="139">
        <v>66</v>
      </c>
      <c r="C76" s="147" t="s">
        <v>1055</v>
      </c>
      <c r="D76" s="147" t="s">
        <v>1056</v>
      </c>
      <c r="E76" s="147" t="s">
        <v>1057</v>
      </c>
      <c r="F76" s="137" t="s">
        <v>1058</v>
      </c>
      <c r="G76" s="147" t="s">
        <v>460</v>
      </c>
      <c r="H76" s="147" t="s">
        <v>1059</v>
      </c>
      <c r="I76" s="197">
        <v>29019082</v>
      </c>
      <c r="J76" s="138">
        <v>11548519</v>
      </c>
      <c r="K76" s="138">
        <v>4117235</v>
      </c>
      <c r="L76" s="138">
        <v>11001350</v>
      </c>
      <c r="M76" s="138">
        <v>2351978</v>
      </c>
    </row>
    <row r="77" spans="2:13" ht="90" x14ac:dyDescent="0.25">
      <c r="B77" s="139">
        <v>67</v>
      </c>
      <c r="C77" s="147" t="s">
        <v>573</v>
      </c>
      <c r="D77" s="198" t="s">
        <v>552</v>
      </c>
      <c r="E77" s="147" t="s">
        <v>1098</v>
      </c>
      <c r="F77" s="137" t="s">
        <v>1058</v>
      </c>
      <c r="G77" s="147" t="s">
        <v>460</v>
      </c>
      <c r="H77" s="147" t="s">
        <v>1097</v>
      </c>
      <c r="I77" s="197">
        <v>23382954</v>
      </c>
      <c r="J77" s="138">
        <v>10349278</v>
      </c>
      <c r="K77" s="138">
        <v>4117235</v>
      </c>
      <c r="L77" s="138">
        <v>6560832</v>
      </c>
      <c r="M77" s="138">
        <v>2355609</v>
      </c>
    </row>
    <row r="78" spans="2:13" ht="90" x14ac:dyDescent="0.25">
      <c r="B78" s="139">
        <v>68</v>
      </c>
      <c r="C78" s="147" t="s">
        <v>1095</v>
      </c>
      <c r="D78" s="198" t="s">
        <v>552</v>
      </c>
      <c r="E78" s="147" t="s">
        <v>1098</v>
      </c>
      <c r="F78" s="137" t="s">
        <v>1058</v>
      </c>
      <c r="G78" s="147" t="s">
        <v>460</v>
      </c>
      <c r="H78" s="147" t="s">
        <v>1097</v>
      </c>
      <c r="I78" s="197">
        <v>26793372</v>
      </c>
      <c r="J78" s="138">
        <v>10349278</v>
      </c>
      <c r="K78" s="138">
        <v>4117235</v>
      </c>
      <c r="L78" s="138">
        <v>9971250</v>
      </c>
      <c r="M78" s="138">
        <v>2355609</v>
      </c>
    </row>
    <row r="79" spans="2:13" ht="90" x14ac:dyDescent="0.25">
      <c r="B79" s="139">
        <v>69</v>
      </c>
      <c r="C79" s="147" t="s">
        <v>1094</v>
      </c>
      <c r="D79" s="198" t="s">
        <v>552</v>
      </c>
      <c r="E79" s="147" t="s">
        <v>1098</v>
      </c>
      <c r="F79" s="137" t="s">
        <v>1058</v>
      </c>
      <c r="G79" s="147" t="s">
        <v>460</v>
      </c>
      <c r="H79" s="147" t="s">
        <v>1097</v>
      </c>
      <c r="I79" s="197">
        <v>23382954</v>
      </c>
      <c r="J79" s="138">
        <v>10349278</v>
      </c>
      <c r="K79" s="138">
        <v>4117235</v>
      </c>
      <c r="L79" s="138">
        <v>6560832</v>
      </c>
      <c r="M79" s="138">
        <v>2355609</v>
      </c>
    </row>
    <row r="80" spans="2:13" ht="90" x14ac:dyDescent="0.25">
      <c r="B80" s="139">
        <v>70</v>
      </c>
      <c r="C80" s="147" t="s">
        <v>1093</v>
      </c>
      <c r="D80" s="198" t="s">
        <v>552</v>
      </c>
      <c r="E80" s="147" t="s">
        <v>1096</v>
      </c>
      <c r="F80" s="137" t="s">
        <v>1058</v>
      </c>
      <c r="G80" s="147" t="s">
        <v>460</v>
      </c>
      <c r="H80" s="147" t="s">
        <v>1097</v>
      </c>
      <c r="I80" s="197">
        <v>23382954</v>
      </c>
      <c r="J80" s="138">
        <v>10349278</v>
      </c>
      <c r="K80" s="138">
        <v>4117235</v>
      </c>
      <c r="L80" s="138">
        <v>6560832</v>
      </c>
      <c r="M80" s="138">
        <v>2355609</v>
      </c>
    </row>
    <row r="81" spans="2:13" ht="60" x14ac:dyDescent="0.25">
      <c r="B81" s="139">
        <v>71</v>
      </c>
      <c r="C81" s="147" t="s">
        <v>1089</v>
      </c>
      <c r="D81" s="198" t="s">
        <v>552</v>
      </c>
      <c r="E81" s="198" t="s">
        <v>1090</v>
      </c>
      <c r="F81" s="199" t="s">
        <v>1091</v>
      </c>
      <c r="G81" s="147" t="s">
        <v>810</v>
      </c>
      <c r="H81" s="198" t="s">
        <v>1092</v>
      </c>
      <c r="I81" s="197">
        <v>22032671</v>
      </c>
      <c r="J81" s="138"/>
      <c r="K81" s="138">
        <v>13705542</v>
      </c>
      <c r="L81" s="138">
        <v>8327129</v>
      </c>
      <c r="M81" s="138"/>
    </row>
    <row r="82" spans="2:13" ht="60" x14ac:dyDescent="0.25">
      <c r="B82" s="139">
        <v>72</v>
      </c>
      <c r="C82" s="147" t="s">
        <v>1101</v>
      </c>
      <c r="D82" s="147" t="s">
        <v>1102</v>
      </c>
      <c r="E82" s="147" t="s">
        <v>1120</v>
      </c>
      <c r="F82" s="137" t="s">
        <v>1121</v>
      </c>
      <c r="G82" s="147" t="s">
        <v>569</v>
      </c>
      <c r="H82" s="147" t="s">
        <v>1125</v>
      </c>
      <c r="I82" s="197">
        <v>15044371</v>
      </c>
      <c r="J82" s="138">
        <v>7189772</v>
      </c>
      <c r="K82" s="138">
        <v>3407030</v>
      </c>
      <c r="L82" s="138">
        <v>4447569</v>
      </c>
      <c r="M82" s="138"/>
    </row>
    <row r="83" spans="2:13" ht="68.25" customHeight="1" x14ac:dyDescent="0.25">
      <c r="B83" s="139">
        <v>73</v>
      </c>
      <c r="C83" s="147" t="s">
        <v>1099</v>
      </c>
      <c r="D83" s="147" t="s">
        <v>1100</v>
      </c>
      <c r="E83" s="147" t="s">
        <v>1120</v>
      </c>
      <c r="F83" s="137" t="s">
        <v>1121</v>
      </c>
      <c r="G83" s="147" t="s">
        <v>569</v>
      </c>
      <c r="H83" s="147" t="s">
        <v>1125</v>
      </c>
      <c r="I83" s="197">
        <v>14826499</v>
      </c>
      <c r="J83" s="138">
        <v>6971900</v>
      </c>
      <c r="K83" s="138">
        <v>3407030</v>
      </c>
      <c r="L83" s="138">
        <v>4447569</v>
      </c>
      <c r="M83" s="138"/>
    </row>
    <row r="84" spans="2:13" ht="66" customHeight="1" x14ac:dyDescent="0.25">
      <c r="B84" s="139">
        <v>74</v>
      </c>
      <c r="C84" s="147" t="s">
        <v>609</v>
      </c>
      <c r="D84" s="147" t="s">
        <v>1124</v>
      </c>
      <c r="E84" s="147" t="s">
        <v>1120</v>
      </c>
      <c r="F84" s="137" t="s">
        <v>1121</v>
      </c>
      <c r="G84" s="147" t="s">
        <v>569</v>
      </c>
      <c r="H84" s="147" t="s">
        <v>1125</v>
      </c>
      <c r="I84" s="197">
        <v>18438148</v>
      </c>
      <c r="J84" s="138">
        <v>7407644</v>
      </c>
      <c r="K84" s="138">
        <v>3407030</v>
      </c>
      <c r="L84" s="138">
        <v>7623474</v>
      </c>
      <c r="M84" s="138"/>
    </row>
    <row r="85" spans="2:13" ht="66.75" customHeight="1" x14ac:dyDescent="0.25">
      <c r="B85" s="139">
        <v>75</v>
      </c>
      <c r="C85" s="147" t="s">
        <v>1122</v>
      </c>
      <c r="D85" s="147" t="s">
        <v>1123</v>
      </c>
      <c r="E85" s="147" t="s">
        <v>1120</v>
      </c>
      <c r="F85" s="137" t="s">
        <v>1121</v>
      </c>
      <c r="G85" s="147" t="s">
        <v>569</v>
      </c>
      <c r="H85" s="147" t="s">
        <v>1125</v>
      </c>
      <c r="I85" s="197">
        <v>14826499</v>
      </c>
      <c r="J85" s="138">
        <v>6971900</v>
      </c>
      <c r="K85" s="138">
        <v>3407030</v>
      </c>
      <c r="L85" s="138">
        <v>4447569</v>
      </c>
      <c r="M85" s="138"/>
    </row>
    <row r="86" spans="2:13" ht="66.75" customHeight="1" x14ac:dyDescent="0.25">
      <c r="B86" s="139">
        <v>76</v>
      </c>
      <c r="C86" s="147" t="s">
        <v>1118</v>
      </c>
      <c r="D86" s="147" t="s">
        <v>1119</v>
      </c>
      <c r="E86" s="147" t="s">
        <v>1120</v>
      </c>
      <c r="F86" s="137" t="s">
        <v>1121</v>
      </c>
      <c r="G86" s="147" t="s">
        <v>569</v>
      </c>
      <c r="H86" s="147" t="s">
        <v>1125</v>
      </c>
      <c r="I86" s="197">
        <v>14826499</v>
      </c>
      <c r="J86" s="138">
        <v>6971900</v>
      </c>
      <c r="K86" s="138">
        <v>3407030</v>
      </c>
      <c r="L86" s="138">
        <v>4447569</v>
      </c>
      <c r="M86" s="138"/>
    </row>
    <row r="87" spans="2:13" ht="75.75" customHeight="1" x14ac:dyDescent="0.25">
      <c r="B87" s="139">
        <v>77</v>
      </c>
      <c r="C87" s="147" t="s">
        <v>1115</v>
      </c>
      <c r="D87" s="147" t="s">
        <v>552</v>
      </c>
      <c r="E87" s="147" t="s">
        <v>1116</v>
      </c>
      <c r="F87" s="137" t="s">
        <v>1117</v>
      </c>
      <c r="G87" s="147" t="s">
        <v>802</v>
      </c>
      <c r="H87" s="198" t="s">
        <v>1221</v>
      </c>
      <c r="I87" s="197">
        <v>32001438</v>
      </c>
      <c r="J87" s="138">
        <v>12381319</v>
      </c>
      <c r="K87" s="138">
        <v>5225929</v>
      </c>
      <c r="L87" s="138">
        <v>12969620</v>
      </c>
      <c r="M87" s="138">
        <v>1424570</v>
      </c>
    </row>
    <row r="88" spans="2:13" ht="60" x14ac:dyDescent="0.25">
      <c r="B88" s="139">
        <v>78</v>
      </c>
      <c r="C88" s="147" t="s">
        <v>1114</v>
      </c>
      <c r="D88" s="147" t="s">
        <v>1010</v>
      </c>
      <c r="E88" s="198" t="s">
        <v>1219</v>
      </c>
      <c r="F88" s="199" t="s">
        <v>1149</v>
      </c>
      <c r="G88" s="147" t="s">
        <v>802</v>
      </c>
      <c r="H88" s="198" t="s">
        <v>1222</v>
      </c>
      <c r="I88" s="197">
        <v>31975728</v>
      </c>
      <c r="J88" s="138">
        <v>12381319</v>
      </c>
      <c r="K88" s="138">
        <v>5225929</v>
      </c>
      <c r="L88" s="138">
        <v>12969620</v>
      </c>
      <c r="M88" s="138">
        <v>1398860</v>
      </c>
    </row>
    <row r="89" spans="2:13" ht="75" x14ac:dyDescent="0.25">
      <c r="B89" s="139">
        <v>79</v>
      </c>
      <c r="C89" s="147" t="s">
        <v>1113</v>
      </c>
      <c r="D89" s="147" t="s">
        <v>830</v>
      </c>
      <c r="E89" s="198" t="s">
        <v>1220</v>
      </c>
      <c r="F89" s="199" t="s">
        <v>1149</v>
      </c>
      <c r="G89" s="147" t="s">
        <v>802</v>
      </c>
      <c r="H89" s="198" t="s">
        <v>1222</v>
      </c>
      <c r="I89" s="197">
        <v>31980438</v>
      </c>
      <c r="J89" s="138">
        <v>12381319</v>
      </c>
      <c r="K89" s="138">
        <v>5225929</v>
      </c>
      <c r="L89" s="138">
        <v>12969620</v>
      </c>
      <c r="M89" s="138">
        <v>1403570</v>
      </c>
    </row>
    <row r="90" spans="2:13" ht="60" x14ac:dyDescent="0.25">
      <c r="B90" s="139">
        <v>80</v>
      </c>
      <c r="C90" s="147" t="s">
        <v>1112</v>
      </c>
      <c r="D90" s="147" t="s">
        <v>1010</v>
      </c>
      <c r="E90" s="198" t="s">
        <v>1219</v>
      </c>
      <c r="F90" s="199" t="s">
        <v>1149</v>
      </c>
      <c r="G90" s="147" t="s">
        <v>802</v>
      </c>
      <c r="H90" s="198" t="s">
        <v>1222</v>
      </c>
      <c r="I90" s="197">
        <v>30499668</v>
      </c>
      <c r="J90" s="138">
        <v>12381319</v>
      </c>
      <c r="K90" s="138">
        <v>5225929</v>
      </c>
      <c r="L90" s="138">
        <v>11493560</v>
      </c>
      <c r="M90" s="138">
        <v>1398860</v>
      </c>
    </row>
    <row r="91" spans="2:13" ht="75" x14ac:dyDescent="0.25">
      <c r="B91" s="139">
        <v>81</v>
      </c>
      <c r="C91" s="198" t="s">
        <v>1148</v>
      </c>
      <c r="D91" s="198" t="s">
        <v>830</v>
      </c>
      <c r="E91" s="198" t="s">
        <v>1150</v>
      </c>
      <c r="F91" s="199" t="s">
        <v>1149</v>
      </c>
      <c r="G91" s="147" t="s">
        <v>802</v>
      </c>
      <c r="H91" s="198" t="s">
        <v>1222</v>
      </c>
      <c r="I91" s="197">
        <v>29597728</v>
      </c>
      <c r="J91" s="138">
        <v>12381319</v>
      </c>
      <c r="K91" s="138">
        <v>5225929</v>
      </c>
      <c r="L91" s="138">
        <v>10669910</v>
      </c>
      <c r="M91" s="138">
        <v>1320570</v>
      </c>
    </row>
    <row r="92" spans="2:13" ht="60" x14ac:dyDescent="0.25">
      <c r="B92" s="139">
        <v>82</v>
      </c>
      <c r="C92" s="147" t="s">
        <v>1146</v>
      </c>
      <c r="D92" s="198" t="s">
        <v>544</v>
      </c>
      <c r="E92" s="198" t="s">
        <v>1147</v>
      </c>
      <c r="F92" s="199" t="s">
        <v>1117</v>
      </c>
      <c r="G92" s="147" t="s">
        <v>802</v>
      </c>
      <c r="H92" s="198" t="s">
        <v>1222</v>
      </c>
      <c r="I92" s="197">
        <v>29676018</v>
      </c>
      <c r="J92" s="138">
        <v>12381319</v>
      </c>
      <c r="K92" s="138">
        <v>5225929</v>
      </c>
      <c r="L92" s="138">
        <v>10669910</v>
      </c>
      <c r="M92" s="138">
        <v>1398860</v>
      </c>
    </row>
    <row r="93" spans="2:13" ht="150" x14ac:dyDescent="0.25">
      <c r="B93" s="139">
        <v>83</v>
      </c>
      <c r="C93" s="147" t="s">
        <v>1140</v>
      </c>
      <c r="D93" s="198" t="s">
        <v>1145</v>
      </c>
      <c r="E93" s="198" t="s">
        <v>1142</v>
      </c>
      <c r="F93" s="199" t="s">
        <v>1143</v>
      </c>
      <c r="G93" s="147" t="s">
        <v>1138</v>
      </c>
      <c r="H93" s="198" t="s">
        <v>1144</v>
      </c>
      <c r="I93" s="197">
        <v>40043608</v>
      </c>
      <c r="J93" s="138">
        <v>21552845</v>
      </c>
      <c r="K93" s="138">
        <v>4607436</v>
      </c>
      <c r="L93" s="138">
        <v>13792690</v>
      </c>
      <c r="M93" s="138">
        <v>90637</v>
      </c>
    </row>
    <row r="94" spans="2:13" ht="150" x14ac:dyDescent="0.25">
      <c r="B94" s="139">
        <v>84</v>
      </c>
      <c r="C94" s="147" t="s">
        <v>1139</v>
      </c>
      <c r="D94" s="198" t="s">
        <v>1141</v>
      </c>
      <c r="E94" s="198" t="s">
        <v>1142</v>
      </c>
      <c r="F94" s="199" t="s">
        <v>1143</v>
      </c>
      <c r="G94" s="147" t="s">
        <v>1138</v>
      </c>
      <c r="H94" s="198" t="s">
        <v>1144</v>
      </c>
      <c r="I94" s="197">
        <v>39011095</v>
      </c>
      <c r="J94" s="138">
        <v>21552845</v>
      </c>
      <c r="K94" s="138">
        <v>4607436</v>
      </c>
      <c r="L94" s="138">
        <v>12850814</v>
      </c>
      <c r="M94" s="138"/>
    </row>
    <row r="95" spans="2:13" ht="150" x14ac:dyDescent="0.25">
      <c r="B95" s="139">
        <v>85</v>
      </c>
      <c r="C95" s="147" t="s">
        <v>1136</v>
      </c>
      <c r="D95" s="198" t="s">
        <v>1137</v>
      </c>
      <c r="E95" s="198" t="s">
        <v>1142</v>
      </c>
      <c r="F95" s="199" t="s">
        <v>1143</v>
      </c>
      <c r="G95" s="147" t="s">
        <v>1138</v>
      </c>
      <c r="H95" s="198" t="s">
        <v>1144</v>
      </c>
      <c r="I95" s="197">
        <v>40043608</v>
      </c>
      <c r="J95" s="138">
        <v>21552845</v>
      </c>
      <c r="K95" s="138">
        <v>4607436</v>
      </c>
      <c r="L95" s="138">
        <v>13792690</v>
      </c>
      <c r="M95" s="138">
        <v>90637</v>
      </c>
    </row>
    <row r="96" spans="2:13" ht="105" x14ac:dyDescent="0.25">
      <c r="B96" s="139">
        <v>86</v>
      </c>
      <c r="C96" s="147" t="s">
        <v>1126</v>
      </c>
      <c r="D96" s="198" t="s">
        <v>1127</v>
      </c>
      <c r="E96" s="198" t="s">
        <v>1129</v>
      </c>
      <c r="F96" s="199" t="s">
        <v>1130</v>
      </c>
      <c r="G96" s="147" t="s">
        <v>1128</v>
      </c>
      <c r="H96" s="198" t="s">
        <v>1135</v>
      </c>
      <c r="I96" s="197">
        <v>41473375</v>
      </c>
      <c r="J96" s="138">
        <v>14763803</v>
      </c>
      <c r="K96" s="138">
        <v>7721148</v>
      </c>
      <c r="L96" s="138">
        <v>17455182</v>
      </c>
      <c r="M96" s="138">
        <v>1533242</v>
      </c>
    </row>
    <row r="97" spans="2:13" ht="105" x14ac:dyDescent="0.25">
      <c r="B97" s="139">
        <v>87</v>
      </c>
      <c r="C97" s="198" t="s">
        <v>1131</v>
      </c>
      <c r="D97" s="198" t="s">
        <v>1133</v>
      </c>
      <c r="E97" s="198" t="s">
        <v>1129</v>
      </c>
      <c r="F97" s="199" t="s">
        <v>1130</v>
      </c>
      <c r="G97" s="147" t="s">
        <v>1128</v>
      </c>
      <c r="H97" s="198" t="s">
        <v>1135</v>
      </c>
      <c r="I97" s="197">
        <v>41473375</v>
      </c>
      <c r="J97" s="138">
        <v>14763803</v>
      </c>
      <c r="K97" s="138">
        <v>7721148</v>
      </c>
      <c r="L97" s="138">
        <v>17455182</v>
      </c>
      <c r="M97" s="138">
        <v>1533242</v>
      </c>
    </row>
    <row r="98" spans="2:13" ht="105" x14ac:dyDescent="0.25">
      <c r="B98" s="139">
        <v>88</v>
      </c>
      <c r="C98" s="198" t="s">
        <v>1132</v>
      </c>
      <c r="D98" s="198" t="s">
        <v>1134</v>
      </c>
      <c r="E98" s="198" t="s">
        <v>1129</v>
      </c>
      <c r="F98" s="199" t="s">
        <v>1130</v>
      </c>
      <c r="G98" s="147" t="s">
        <v>1128</v>
      </c>
      <c r="H98" s="198" t="s">
        <v>1135</v>
      </c>
      <c r="I98" s="197">
        <v>41473375</v>
      </c>
      <c r="J98" s="138">
        <v>14763803</v>
      </c>
      <c r="K98" s="138">
        <v>7721148</v>
      </c>
      <c r="L98" s="138">
        <v>17455182</v>
      </c>
      <c r="M98" s="138">
        <v>1533242</v>
      </c>
    </row>
    <row r="99" spans="2:13" ht="60" x14ac:dyDescent="0.25">
      <c r="B99" s="139">
        <v>89</v>
      </c>
      <c r="C99" s="140" t="s">
        <v>1162</v>
      </c>
      <c r="D99" s="220" t="s">
        <v>1163</v>
      </c>
      <c r="E99" s="220" t="s">
        <v>1164</v>
      </c>
      <c r="F99" s="221" t="s">
        <v>1165</v>
      </c>
      <c r="G99" s="140" t="s">
        <v>811</v>
      </c>
      <c r="H99" s="220" t="s">
        <v>1166</v>
      </c>
      <c r="I99" s="222">
        <v>6361204</v>
      </c>
      <c r="J99" s="223">
        <v>2809239</v>
      </c>
      <c r="K99" s="223">
        <v>1270579</v>
      </c>
      <c r="L99" s="223">
        <v>2281386</v>
      </c>
      <c r="M99" s="142"/>
    </row>
    <row r="100" spans="2:13" ht="60" x14ac:dyDescent="0.25">
      <c r="B100" s="196">
        <v>90</v>
      </c>
      <c r="C100" s="195" t="s">
        <v>1363</v>
      </c>
      <c r="D100" s="195" t="s">
        <v>1067</v>
      </c>
      <c r="E100" s="195" t="s">
        <v>1364</v>
      </c>
      <c r="F100" s="195" t="s">
        <v>1365</v>
      </c>
      <c r="G100" s="194" t="s">
        <v>801</v>
      </c>
      <c r="H100" s="195" t="s">
        <v>1366</v>
      </c>
      <c r="I100" s="194"/>
      <c r="J100" s="224">
        <v>15000000</v>
      </c>
      <c r="K100" s="194" t="s">
        <v>1367</v>
      </c>
      <c r="L100" s="194" t="s">
        <v>1368</v>
      </c>
      <c r="M100" s="194" t="s">
        <v>1369</v>
      </c>
    </row>
  </sheetData>
  <mergeCells count="14">
    <mergeCell ref="G9:G10"/>
    <mergeCell ref="H9:H10"/>
    <mergeCell ref="I9:I10"/>
    <mergeCell ref="J9:M9"/>
    <mergeCell ref="I1:M1"/>
    <mergeCell ref="I2:M2"/>
    <mergeCell ref="I3:M3"/>
    <mergeCell ref="B5:N5"/>
    <mergeCell ref="B6:N6"/>
    <mergeCell ref="B9:B10"/>
    <mergeCell ref="C9:C10"/>
    <mergeCell ref="D9:D10"/>
    <mergeCell ref="E9:E10"/>
    <mergeCell ref="F9:F10"/>
  </mergeCells>
  <pageMargins left="0.7" right="0.7" top="0.75" bottom="0.75" header="0.3" footer="0.3"/>
  <pageSetup paperSize="9" orientation="portrait" horizontalDpi="300" verticalDpi="300"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sheetPr>
  <dimension ref="A1:N114"/>
  <sheetViews>
    <sheetView topLeftCell="A80" workbookViewId="0">
      <selection activeCell="C85" sqref="C85:H85"/>
    </sheetView>
  </sheetViews>
  <sheetFormatPr defaultRowHeight="15" x14ac:dyDescent="0.25"/>
  <cols>
    <col min="1" max="2" width="9.140625" style="33"/>
    <col min="3" max="3" width="20.5703125" style="33" bestFit="1" customWidth="1"/>
    <col min="4" max="4" width="17.28515625" style="33" customWidth="1"/>
    <col min="5" max="5" width="12.5703125" style="33" customWidth="1"/>
    <col min="6" max="6" width="14.42578125" style="33" bestFit="1" customWidth="1"/>
    <col min="7" max="7" width="23.28515625" style="33" customWidth="1"/>
    <col min="8" max="8" width="45.28515625" style="33" customWidth="1"/>
    <col min="9" max="9" width="17.7109375" style="33" customWidth="1"/>
    <col min="10" max="10" width="15.42578125" style="33" customWidth="1"/>
    <col min="11" max="11" width="16" style="33" customWidth="1"/>
    <col min="12" max="12" width="15.5703125" style="33" customWidth="1"/>
    <col min="13" max="13" width="13.7109375" style="33" customWidth="1"/>
    <col min="14" max="16384" width="9.140625" style="33"/>
  </cols>
  <sheetData>
    <row r="1" spans="2:14" x14ac:dyDescent="0.25">
      <c r="I1" s="268" t="s">
        <v>14</v>
      </c>
      <c r="J1" s="268"/>
      <c r="K1" s="268"/>
      <c r="L1" s="268"/>
      <c r="M1" s="268"/>
    </row>
    <row r="2" spans="2:14" x14ac:dyDescent="0.25">
      <c r="I2" s="268" t="s">
        <v>22</v>
      </c>
      <c r="J2" s="268"/>
      <c r="K2" s="268"/>
      <c r="L2" s="268"/>
      <c r="M2" s="268"/>
    </row>
    <row r="3" spans="2:14" x14ac:dyDescent="0.25">
      <c r="I3" s="268" t="s">
        <v>113</v>
      </c>
      <c r="J3" s="268"/>
      <c r="K3" s="268"/>
      <c r="L3" s="268"/>
      <c r="M3" s="268"/>
    </row>
    <row r="5" spans="2:14" ht="48.75" customHeight="1" x14ac:dyDescent="0.3">
      <c r="B5" s="266" t="s">
        <v>812</v>
      </c>
      <c r="C5" s="267"/>
      <c r="D5" s="267"/>
      <c r="E5" s="267"/>
      <c r="F5" s="267"/>
      <c r="G5" s="267"/>
      <c r="H5" s="267"/>
      <c r="I5" s="267"/>
      <c r="J5" s="267"/>
      <c r="K5" s="267"/>
      <c r="L5" s="267"/>
      <c r="M5" s="267"/>
      <c r="N5" s="267"/>
    </row>
    <row r="6" spans="2:14" x14ac:dyDescent="0.25">
      <c r="B6" s="270" t="s">
        <v>15</v>
      </c>
      <c r="C6" s="270"/>
      <c r="D6" s="270"/>
      <c r="E6" s="270"/>
      <c r="F6" s="270"/>
      <c r="G6" s="270"/>
      <c r="H6" s="270"/>
      <c r="I6" s="270"/>
      <c r="J6" s="270"/>
      <c r="K6" s="270"/>
      <c r="L6" s="270"/>
      <c r="M6" s="270"/>
      <c r="N6" s="270"/>
    </row>
    <row r="8" spans="2:14" ht="15.75" x14ac:dyDescent="0.25">
      <c r="M8" s="41" t="s">
        <v>13</v>
      </c>
    </row>
    <row r="9" spans="2:14" ht="30" customHeight="1" x14ac:dyDescent="0.25">
      <c r="B9" s="264" t="s">
        <v>0</v>
      </c>
      <c r="C9" s="265" t="s">
        <v>1</v>
      </c>
      <c r="D9" s="264" t="s">
        <v>11</v>
      </c>
      <c r="E9" s="265" t="s">
        <v>10</v>
      </c>
      <c r="F9" s="265" t="s">
        <v>12</v>
      </c>
      <c r="G9" s="265" t="s">
        <v>5</v>
      </c>
      <c r="H9" s="264" t="s">
        <v>2</v>
      </c>
      <c r="I9" s="265" t="s">
        <v>3</v>
      </c>
      <c r="J9" s="264" t="s">
        <v>4</v>
      </c>
      <c r="K9" s="264"/>
      <c r="L9" s="264"/>
      <c r="M9" s="264"/>
    </row>
    <row r="10" spans="2:14" ht="37.5" customHeight="1" x14ac:dyDescent="0.25">
      <c r="B10" s="264"/>
      <c r="C10" s="265"/>
      <c r="D10" s="264"/>
      <c r="E10" s="264"/>
      <c r="F10" s="264"/>
      <c r="G10" s="264"/>
      <c r="H10" s="264"/>
      <c r="I10" s="265"/>
      <c r="J10" s="177" t="s">
        <v>6</v>
      </c>
      <c r="K10" s="177" t="s">
        <v>301</v>
      </c>
      <c r="L10" s="177" t="s">
        <v>8</v>
      </c>
      <c r="M10" s="177" t="s">
        <v>9</v>
      </c>
    </row>
    <row r="11" spans="2:14" ht="84.75" customHeight="1" x14ac:dyDescent="0.25">
      <c r="B11" s="176">
        <v>1</v>
      </c>
      <c r="C11" s="169" t="s">
        <v>875</v>
      </c>
      <c r="D11" s="167" t="s">
        <v>873</v>
      </c>
      <c r="E11" s="159" t="s">
        <v>876</v>
      </c>
      <c r="F11" s="160" t="s">
        <v>877</v>
      </c>
      <c r="G11" s="167" t="s">
        <v>551</v>
      </c>
      <c r="H11" s="159" t="s">
        <v>878</v>
      </c>
      <c r="I11" s="161">
        <v>425000</v>
      </c>
      <c r="J11" s="168"/>
      <c r="K11" s="162">
        <v>75000</v>
      </c>
      <c r="L11" s="162">
        <v>350000</v>
      </c>
      <c r="M11" s="168"/>
    </row>
    <row r="12" spans="2:14" ht="105.75" customHeight="1" x14ac:dyDescent="0.25">
      <c r="B12" s="176">
        <v>2</v>
      </c>
      <c r="C12" s="158" t="s">
        <v>874</v>
      </c>
      <c r="D12" s="167" t="s">
        <v>873</v>
      </c>
      <c r="E12" s="159" t="s">
        <v>876</v>
      </c>
      <c r="F12" s="160" t="s">
        <v>877</v>
      </c>
      <c r="G12" s="167" t="s">
        <v>551</v>
      </c>
      <c r="H12" s="159" t="s">
        <v>878</v>
      </c>
      <c r="I12" s="161">
        <v>425000</v>
      </c>
      <c r="J12" s="178"/>
      <c r="K12" s="162">
        <v>75000</v>
      </c>
      <c r="L12" s="162">
        <v>350000</v>
      </c>
      <c r="M12" s="163"/>
    </row>
    <row r="13" spans="2:14" ht="107.25" customHeight="1" x14ac:dyDescent="0.25">
      <c r="B13" s="176">
        <v>3</v>
      </c>
      <c r="C13" s="158" t="s">
        <v>872</v>
      </c>
      <c r="D13" s="167" t="s">
        <v>873</v>
      </c>
      <c r="E13" s="159" t="s">
        <v>876</v>
      </c>
      <c r="F13" s="160" t="s">
        <v>877</v>
      </c>
      <c r="G13" s="167" t="s">
        <v>551</v>
      </c>
      <c r="H13" s="159" t="s">
        <v>878</v>
      </c>
      <c r="I13" s="161">
        <v>425000</v>
      </c>
      <c r="J13" s="178"/>
      <c r="K13" s="162">
        <v>75000</v>
      </c>
      <c r="L13" s="162">
        <v>350000</v>
      </c>
      <c r="M13" s="163"/>
    </row>
    <row r="14" spans="2:14" s="136" customFormat="1" ht="105" customHeight="1" x14ac:dyDescent="0.25">
      <c r="B14" s="176">
        <v>4</v>
      </c>
      <c r="C14" s="169" t="s">
        <v>870</v>
      </c>
      <c r="D14" s="167" t="s">
        <v>871</v>
      </c>
      <c r="E14" s="159" t="s">
        <v>876</v>
      </c>
      <c r="F14" s="160" t="s">
        <v>877</v>
      </c>
      <c r="G14" s="167" t="s">
        <v>551</v>
      </c>
      <c r="H14" s="159" t="s">
        <v>878</v>
      </c>
      <c r="I14" s="161">
        <v>425000</v>
      </c>
      <c r="J14" s="178"/>
      <c r="K14" s="162">
        <v>75000</v>
      </c>
      <c r="L14" s="162">
        <v>350000</v>
      </c>
      <c r="M14" s="163"/>
    </row>
    <row r="15" spans="2:14" s="136" customFormat="1" ht="126.75" customHeight="1" x14ac:dyDescent="0.25">
      <c r="B15" s="176">
        <v>5</v>
      </c>
      <c r="C15" s="158" t="s">
        <v>868</v>
      </c>
      <c r="D15" s="159" t="s">
        <v>869</v>
      </c>
      <c r="E15" s="159" t="s">
        <v>876</v>
      </c>
      <c r="F15" s="160" t="s">
        <v>877</v>
      </c>
      <c r="G15" s="167" t="s">
        <v>551</v>
      </c>
      <c r="H15" s="159" t="s">
        <v>878</v>
      </c>
      <c r="I15" s="161">
        <v>425000</v>
      </c>
      <c r="J15" s="178"/>
      <c r="K15" s="162">
        <v>75000</v>
      </c>
      <c r="L15" s="162">
        <v>350000</v>
      </c>
      <c r="M15" s="163"/>
    </row>
    <row r="16" spans="2:14" ht="103.5" customHeight="1" x14ac:dyDescent="0.25">
      <c r="B16" s="176">
        <v>6</v>
      </c>
      <c r="C16" s="158" t="s">
        <v>866</v>
      </c>
      <c r="D16" s="159" t="s">
        <v>867</v>
      </c>
      <c r="E16" s="159" t="s">
        <v>876</v>
      </c>
      <c r="F16" s="160" t="s">
        <v>877</v>
      </c>
      <c r="G16" s="167" t="s">
        <v>551</v>
      </c>
      <c r="H16" s="159" t="s">
        <v>878</v>
      </c>
      <c r="I16" s="161">
        <v>425000</v>
      </c>
      <c r="J16" s="163"/>
      <c r="K16" s="162">
        <v>75000</v>
      </c>
      <c r="L16" s="162">
        <v>350000</v>
      </c>
      <c r="M16" s="163"/>
    </row>
    <row r="17" spans="1:13" ht="114" customHeight="1" x14ac:dyDescent="0.25">
      <c r="B17" s="176">
        <v>7</v>
      </c>
      <c r="C17" s="158" t="s">
        <v>920</v>
      </c>
      <c r="D17" s="159" t="s">
        <v>915</v>
      </c>
      <c r="E17" s="159" t="s">
        <v>879</v>
      </c>
      <c r="F17" s="160" t="s">
        <v>877</v>
      </c>
      <c r="G17" s="167" t="s">
        <v>551</v>
      </c>
      <c r="H17" s="159" t="s">
        <v>878</v>
      </c>
      <c r="I17" s="164">
        <v>425000</v>
      </c>
      <c r="J17" s="163"/>
      <c r="K17" s="162">
        <v>75000</v>
      </c>
      <c r="L17" s="162">
        <v>350000</v>
      </c>
      <c r="M17" s="163"/>
    </row>
    <row r="18" spans="1:13" ht="89.25" customHeight="1" x14ac:dyDescent="0.25">
      <c r="B18" s="176">
        <v>8</v>
      </c>
      <c r="C18" s="158" t="s">
        <v>919</v>
      </c>
      <c r="D18" s="159" t="s">
        <v>915</v>
      </c>
      <c r="E18" s="159" t="s">
        <v>879</v>
      </c>
      <c r="F18" s="160" t="s">
        <v>877</v>
      </c>
      <c r="G18" s="167" t="s">
        <v>551</v>
      </c>
      <c r="H18" s="159" t="s">
        <v>878</v>
      </c>
      <c r="I18" s="164">
        <v>425000</v>
      </c>
      <c r="J18" s="163"/>
      <c r="K18" s="162">
        <v>75000</v>
      </c>
      <c r="L18" s="162">
        <v>350000</v>
      </c>
      <c r="M18" s="165"/>
    </row>
    <row r="19" spans="1:13" ht="96" customHeight="1" x14ac:dyDescent="0.25">
      <c r="B19" s="176">
        <v>9</v>
      </c>
      <c r="C19" s="158" t="s">
        <v>918</v>
      </c>
      <c r="D19" s="159" t="s">
        <v>909</v>
      </c>
      <c r="E19" s="159" t="s">
        <v>879</v>
      </c>
      <c r="F19" s="160" t="s">
        <v>877</v>
      </c>
      <c r="G19" s="167" t="s">
        <v>551</v>
      </c>
      <c r="H19" s="159" t="s">
        <v>878</v>
      </c>
      <c r="I19" s="164">
        <v>425000</v>
      </c>
      <c r="J19" s="163"/>
      <c r="K19" s="162">
        <v>75000</v>
      </c>
      <c r="L19" s="162">
        <v>350000</v>
      </c>
      <c r="M19" s="165"/>
    </row>
    <row r="20" spans="1:13" ht="96.75" customHeight="1" x14ac:dyDescent="0.25">
      <c r="B20" s="176">
        <v>10</v>
      </c>
      <c r="C20" s="158" t="s">
        <v>917</v>
      </c>
      <c r="D20" s="159" t="s">
        <v>909</v>
      </c>
      <c r="E20" s="159" t="s">
        <v>879</v>
      </c>
      <c r="F20" s="160" t="s">
        <v>877</v>
      </c>
      <c r="G20" s="167" t="s">
        <v>551</v>
      </c>
      <c r="H20" s="159" t="s">
        <v>878</v>
      </c>
      <c r="I20" s="164">
        <v>425000</v>
      </c>
      <c r="J20" s="163"/>
      <c r="K20" s="162">
        <v>75000</v>
      </c>
      <c r="L20" s="162">
        <v>350000</v>
      </c>
      <c r="M20" s="166"/>
    </row>
    <row r="21" spans="1:13" ht="101.25" customHeight="1" x14ac:dyDescent="0.25">
      <c r="B21" s="176">
        <v>11</v>
      </c>
      <c r="C21" s="158" t="s">
        <v>916</v>
      </c>
      <c r="D21" s="159" t="s">
        <v>915</v>
      </c>
      <c r="E21" s="159" t="s">
        <v>879</v>
      </c>
      <c r="F21" s="160" t="s">
        <v>877</v>
      </c>
      <c r="G21" s="167" t="s">
        <v>551</v>
      </c>
      <c r="H21" s="159" t="s">
        <v>878</v>
      </c>
      <c r="I21" s="164">
        <v>425000</v>
      </c>
      <c r="J21" s="163"/>
      <c r="K21" s="162">
        <v>75000</v>
      </c>
      <c r="L21" s="162">
        <v>350000</v>
      </c>
      <c r="M21" s="165"/>
    </row>
    <row r="22" spans="1:13" ht="135" customHeight="1" x14ac:dyDescent="0.25">
      <c r="B22" s="176">
        <v>12</v>
      </c>
      <c r="C22" s="158" t="s">
        <v>914</v>
      </c>
      <c r="D22" s="159" t="s">
        <v>915</v>
      </c>
      <c r="E22" s="159" t="s">
        <v>879</v>
      </c>
      <c r="F22" s="160" t="s">
        <v>877</v>
      </c>
      <c r="G22" s="167" t="s">
        <v>551</v>
      </c>
      <c r="H22" s="159" t="s">
        <v>878</v>
      </c>
      <c r="I22" s="164">
        <v>425000</v>
      </c>
      <c r="J22" s="163"/>
      <c r="K22" s="162">
        <v>75000</v>
      </c>
      <c r="L22" s="162">
        <v>350000</v>
      </c>
      <c r="M22" s="157"/>
    </row>
    <row r="23" spans="1:13" ht="126.75" customHeight="1" x14ac:dyDescent="0.25">
      <c r="B23" s="176">
        <v>13</v>
      </c>
      <c r="C23" s="169" t="s">
        <v>913</v>
      </c>
      <c r="D23" s="159" t="s">
        <v>912</v>
      </c>
      <c r="E23" s="159" t="s">
        <v>879</v>
      </c>
      <c r="F23" s="160" t="s">
        <v>877</v>
      </c>
      <c r="G23" s="167" t="s">
        <v>551</v>
      </c>
      <c r="H23" s="159" t="s">
        <v>878</v>
      </c>
      <c r="I23" s="164">
        <v>425000</v>
      </c>
      <c r="J23" s="163"/>
      <c r="K23" s="162">
        <v>75000</v>
      </c>
      <c r="L23" s="162">
        <v>350000</v>
      </c>
      <c r="M23" s="157"/>
    </row>
    <row r="24" spans="1:13" ht="70.5" customHeight="1" x14ac:dyDescent="0.25">
      <c r="B24" s="176">
        <v>14</v>
      </c>
      <c r="C24" s="158" t="s">
        <v>911</v>
      </c>
      <c r="D24" s="159" t="s">
        <v>912</v>
      </c>
      <c r="E24" s="159" t="s">
        <v>879</v>
      </c>
      <c r="F24" s="160" t="s">
        <v>877</v>
      </c>
      <c r="G24" s="167" t="s">
        <v>551</v>
      </c>
      <c r="H24" s="159" t="s">
        <v>878</v>
      </c>
      <c r="I24" s="164">
        <v>425000</v>
      </c>
      <c r="J24" s="163"/>
      <c r="K24" s="162">
        <v>75000</v>
      </c>
      <c r="L24" s="162">
        <v>350000</v>
      </c>
      <c r="M24" s="165"/>
    </row>
    <row r="25" spans="1:13" ht="105" customHeight="1" x14ac:dyDescent="0.25">
      <c r="A25" s="42"/>
      <c r="B25" s="176">
        <v>15</v>
      </c>
      <c r="C25" s="158" t="s">
        <v>910</v>
      </c>
      <c r="D25" s="159" t="s">
        <v>909</v>
      </c>
      <c r="E25" s="159" t="s">
        <v>879</v>
      </c>
      <c r="F25" s="160" t="s">
        <v>877</v>
      </c>
      <c r="G25" s="167" t="s">
        <v>551</v>
      </c>
      <c r="H25" s="159" t="s">
        <v>878</v>
      </c>
      <c r="I25" s="164">
        <v>425000</v>
      </c>
      <c r="J25" s="163"/>
      <c r="K25" s="162">
        <v>75000</v>
      </c>
      <c r="L25" s="162">
        <v>350000</v>
      </c>
      <c r="M25" s="165"/>
    </row>
    <row r="26" spans="1:13" ht="102" customHeight="1" x14ac:dyDescent="0.25">
      <c r="B26" s="176">
        <v>16</v>
      </c>
      <c r="C26" s="158" t="s">
        <v>908</v>
      </c>
      <c r="D26" s="159" t="s">
        <v>909</v>
      </c>
      <c r="E26" s="159" t="s">
        <v>879</v>
      </c>
      <c r="F26" s="160" t="s">
        <v>877</v>
      </c>
      <c r="G26" s="167" t="s">
        <v>551</v>
      </c>
      <c r="H26" s="159" t="s">
        <v>878</v>
      </c>
      <c r="I26" s="164">
        <v>425000</v>
      </c>
      <c r="J26" s="163"/>
      <c r="K26" s="162">
        <v>75000</v>
      </c>
      <c r="L26" s="162">
        <v>350000</v>
      </c>
      <c r="M26" s="166"/>
    </row>
    <row r="27" spans="1:13" ht="107.25" customHeight="1" x14ac:dyDescent="0.25">
      <c r="B27" s="176">
        <v>17</v>
      </c>
      <c r="C27" s="158" t="s">
        <v>903</v>
      </c>
      <c r="D27" s="159" t="s">
        <v>904</v>
      </c>
      <c r="E27" s="159" t="s">
        <v>905</v>
      </c>
      <c r="F27" s="160" t="s">
        <v>906</v>
      </c>
      <c r="G27" s="167" t="s">
        <v>551</v>
      </c>
      <c r="H27" s="159" t="s">
        <v>907</v>
      </c>
      <c r="I27" s="164">
        <v>1752500</v>
      </c>
      <c r="J27" s="162">
        <v>540000</v>
      </c>
      <c r="K27" s="162">
        <v>112500</v>
      </c>
      <c r="L27" s="162">
        <v>1100000</v>
      </c>
      <c r="M27" s="165"/>
    </row>
    <row r="28" spans="1:13" ht="99" customHeight="1" x14ac:dyDescent="0.25">
      <c r="B28" s="176">
        <v>18</v>
      </c>
      <c r="C28" s="158" t="s">
        <v>696</v>
      </c>
      <c r="D28" s="159" t="s">
        <v>567</v>
      </c>
      <c r="E28" s="159" t="s">
        <v>951</v>
      </c>
      <c r="F28" s="160" t="s">
        <v>950</v>
      </c>
      <c r="G28" s="167" t="s">
        <v>551</v>
      </c>
      <c r="H28" s="159" t="s">
        <v>952</v>
      </c>
      <c r="I28" s="164">
        <v>2015000</v>
      </c>
      <c r="J28" s="162">
        <v>777500</v>
      </c>
      <c r="K28" s="162">
        <v>112500</v>
      </c>
      <c r="L28" s="162">
        <v>1125000</v>
      </c>
      <c r="M28" s="173"/>
    </row>
    <row r="29" spans="1:13" ht="106.5" customHeight="1" x14ac:dyDescent="0.25">
      <c r="B29" s="176">
        <v>19</v>
      </c>
      <c r="C29" s="158" t="s">
        <v>558</v>
      </c>
      <c r="D29" s="159" t="s">
        <v>697</v>
      </c>
      <c r="E29" s="159" t="s">
        <v>948</v>
      </c>
      <c r="F29" s="160">
        <v>45778</v>
      </c>
      <c r="G29" s="167" t="s">
        <v>551</v>
      </c>
      <c r="H29" s="159" t="s">
        <v>949</v>
      </c>
      <c r="I29" s="164">
        <v>666000</v>
      </c>
      <c r="J29" s="164">
        <v>666000</v>
      </c>
      <c r="K29" s="163"/>
      <c r="L29" s="163"/>
      <c r="M29" s="166"/>
    </row>
    <row r="30" spans="1:13" ht="110.25" customHeight="1" x14ac:dyDescent="0.25">
      <c r="B30" s="176">
        <v>20</v>
      </c>
      <c r="C30" s="158" t="s">
        <v>946</v>
      </c>
      <c r="D30" s="159" t="s">
        <v>947</v>
      </c>
      <c r="E30" s="159" t="s">
        <v>948</v>
      </c>
      <c r="F30" s="160">
        <v>45778</v>
      </c>
      <c r="G30" s="167" t="s">
        <v>551</v>
      </c>
      <c r="H30" s="159" t="s">
        <v>949</v>
      </c>
      <c r="I30" s="164">
        <v>666000</v>
      </c>
      <c r="J30" s="164">
        <v>666000</v>
      </c>
      <c r="K30" s="163"/>
      <c r="L30" s="163"/>
      <c r="M30" s="165"/>
    </row>
    <row r="31" spans="1:13" ht="105.75" customHeight="1" x14ac:dyDescent="0.25">
      <c r="B31" s="176">
        <v>21</v>
      </c>
      <c r="C31" s="158" t="s">
        <v>940</v>
      </c>
      <c r="D31" s="159" t="s">
        <v>939</v>
      </c>
      <c r="E31" s="159" t="s">
        <v>941</v>
      </c>
      <c r="F31" s="160" t="s">
        <v>935</v>
      </c>
      <c r="G31" s="167" t="s">
        <v>315</v>
      </c>
      <c r="H31" s="159" t="s">
        <v>937</v>
      </c>
      <c r="I31" s="164">
        <v>275000</v>
      </c>
      <c r="J31" s="163"/>
      <c r="K31" s="162">
        <v>75000</v>
      </c>
      <c r="L31" s="162">
        <v>200000</v>
      </c>
      <c r="M31" s="165"/>
    </row>
    <row r="32" spans="1:13" ht="105.75" customHeight="1" x14ac:dyDescent="0.25">
      <c r="B32" s="176">
        <v>22</v>
      </c>
      <c r="C32" s="158" t="s">
        <v>938</v>
      </c>
      <c r="D32" s="159" t="s">
        <v>939</v>
      </c>
      <c r="E32" s="159" t="s">
        <v>941</v>
      </c>
      <c r="F32" s="160" t="s">
        <v>935</v>
      </c>
      <c r="G32" s="167" t="s">
        <v>315</v>
      </c>
      <c r="H32" s="159" t="s">
        <v>937</v>
      </c>
      <c r="I32" s="164">
        <v>275000</v>
      </c>
      <c r="J32" s="162"/>
      <c r="K32" s="162">
        <v>75000</v>
      </c>
      <c r="L32" s="162">
        <v>200000</v>
      </c>
      <c r="M32" s="172"/>
    </row>
    <row r="33" spans="2:14" ht="108" customHeight="1" x14ac:dyDescent="0.25">
      <c r="B33" s="176">
        <v>23</v>
      </c>
      <c r="C33" s="158" t="s">
        <v>933</v>
      </c>
      <c r="D33" s="159" t="s">
        <v>934</v>
      </c>
      <c r="E33" s="159" t="s">
        <v>941</v>
      </c>
      <c r="F33" s="160" t="s">
        <v>935</v>
      </c>
      <c r="G33" s="167" t="s">
        <v>315</v>
      </c>
      <c r="H33" s="159" t="s">
        <v>937</v>
      </c>
      <c r="I33" s="164">
        <v>275000</v>
      </c>
      <c r="J33" s="162"/>
      <c r="K33" s="162">
        <v>75000</v>
      </c>
      <c r="L33" s="162">
        <v>200000</v>
      </c>
      <c r="M33" s="162"/>
    </row>
    <row r="34" spans="2:14" ht="139.5" customHeight="1" x14ac:dyDescent="0.25">
      <c r="B34" s="176">
        <v>24</v>
      </c>
      <c r="C34" s="158" t="s">
        <v>980</v>
      </c>
      <c r="D34" s="159" t="s">
        <v>981</v>
      </c>
      <c r="E34" s="159" t="s">
        <v>941</v>
      </c>
      <c r="F34" s="160" t="s">
        <v>935</v>
      </c>
      <c r="G34" s="167" t="s">
        <v>315</v>
      </c>
      <c r="H34" s="159" t="s">
        <v>937</v>
      </c>
      <c r="I34" s="164">
        <v>275000</v>
      </c>
      <c r="J34" s="162"/>
      <c r="K34" s="162">
        <v>75000</v>
      </c>
      <c r="L34" s="162">
        <v>200000</v>
      </c>
      <c r="M34" s="162"/>
    </row>
    <row r="35" spans="2:14" ht="136.5" customHeight="1" x14ac:dyDescent="0.25">
      <c r="B35" s="176">
        <v>25</v>
      </c>
      <c r="C35" s="158" t="s">
        <v>920</v>
      </c>
      <c r="D35" s="159" t="s">
        <v>915</v>
      </c>
      <c r="E35" s="159" t="s">
        <v>936</v>
      </c>
      <c r="F35" s="160" t="s">
        <v>935</v>
      </c>
      <c r="G35" s="167" t="s">
        <v>315</v>
      </c>
      <c r="H35" s="159" t="s">
        <v>937</v>
      </c>
      <c r="I35" s="164">
        <v>275000</v>
      </c>
      <c r="J35" s="163"/>
      <c r="K35" s="162">
        <v>75000</v>
      </c>
      <c r="L35" s="162">
        <v>200000</v>
      </c>
      <c r="M35" s="166"/>
    </row>
    <row r="36" spans="2:14" ht="162.75" customHeight="1" x14ac:dyDescent="0.25">
      <c r="B36" s="176">
        <v>26</v>
      </c>
      <c r="C36" s="158" t="s">
        <v>979</v>
      </c>
      <c r="D36" s="159" t="s">
        <v>915</v>
      </c>
      <c r="E36" s="159" t="s">
        <v>936</v>
      </c>
      <c r="F36" s="160" t="s">
        <v>935</v>
      </c>
      <c r="G36" s="167" t="s">
        <v>315</v>
      </c>
      <c r="H36" s="159" t="s">
        <v>937</v>
      </c>
      <c r="I36" s="164">
        <v>275000</v>
      </c>
      <c r="J36" s="163"/>
      <c r="K36" s="162">
        <v>75000</v>
      </c>
      <c r="L36" s="162">
        <v>200000</v>
      </c>
      <c r="M36" s="166"/>
    </row>
    <row r="37" spans="2:14" ht="123" customHeight="1" x14ac:dyDescent="0.25">
      <c r="B37" s="176">
        <v>27</v>
      </c>
      <c r="C37" s="169" t="s">
        <v>978</v>
      </c>
      <c r="D37" s="159" t="s">
        <v>909</v>
      </c>
      <c r="E37" s="159" t="s">
        <v>936</v>
      </c>
      <c r="F37" s="160" t="s">
        <v>935</v>
      </c>
      <c r="G37" s="167" t="s">
        <v>315</v>
      </c>
      <c r="H37" s="159" t="s">
        <v>937</v>
      </c>
      <c r="I37" s="164">
        <v>275000</v>
      </c>
      <c r="J37" s="163"/>
      <c r="K37" s="162">
        <v>75000</v>
      </c>
      <c r="L37" s="162">
        <v>200000</v>
      </c>
      <c r="M37" s="165"/>
    </row>
    <row r="38" spans="2:14" ht="120.75" customHeight="1" x14ac:dyDescent="0.25">
      <c r="B38" s="176">
        <v>28</v>
      </c>
      <c r="C38" s="158" t="s">
        <v>910</v>
      </c>
      <c r="D38" s="159" t="s">
        <v>909</v>
      </c>
      <c r="E38" s="159" t="s">
        <v>936</v>
      </c>
      <c r="F38" s="160" t="s">
        <v>935</v>
      </c>
      <c r="G38" s="167" t="s">
        <v>315</v>
      </c>
      <c r="H38" s="159" t="s">
        <v>937</v>
      </c>
      <c r="I38" s="164">
        <v>275000</v>
      </c>
      <c r="J38" s="179"/>
      <c r="K38" s="162">
        <v>75000</v>
      </c>
      <c r="L38" s="162">
        <v>200000</v>
      </c>
      <c r="M38" s="165"/>
    </row>
    <row r="39" spans="2:14" ht="124.5" customHeight="1" x14ac:dyDescent="0.25">
      <c r="B39" s="176">
        <v>29</v>
      </c>
      <c r="C39" s="158" t="s">
        <v>977</v>
      </c>
      <c r="D39" s="159" t="s">
        <v>909</v>
      </c>
      <c r="E39" s="159" t="s">
        <v>936</v>
      </c>
      <c r="F39" s="160" t="s">
        <v>935</v>
      </c>
      <c r="G39" s="167" t="s">
        <v>315</v>
      </c>
      <c r="H39" s="159" t="s">
        <v>937</v>
      </c>
      <c r="I39" s="164">
        <v>275000</v>
      </c>
      <c r="J39" s="179"/>
      <c r="K39" s="162">
        <v>75000</v>
      </c>
      <c r="L39" s="162">
        <v>200000</v>
      </c>
      <c r="M39" s="166"/>
    </row>
    <row r="40" spans="2:14" ht="102" customHeight="1" x14ac:dyDescent="0.25">
      <c r="B40" s="176">
        <v>30</v>
      </c>
      <c r="C40" s="158" t="s">
        <v>913</v>
      </c>
      <c r="D40" s="159" t="s">
        <v>912</v>
      </c>
      <c r="E40" s="159" t="s">
        <v>936</v>
      </c>
      <c r="F40" s="160" t="s">
        <v>935</v>
      </c>
      <c r="G40" s="167" t="s">
        <v>315</v>
      </c>
      <c r="H40" s="159" t="s">
        <v>937</v>
      </c>
      <c r="I40" s="164">
        <v>275000</v>
      </c>
      <c r="J40" s="179"/>
      <c r="K40" s="162">
        <v>75000</v>
      </c>
      <c r="L40" s="162">
        <v>200000</v>
      </c>
      <c r="M40" s="166"/>
    </row>
    <row r="41" spans="2:14" ht="120" customHeight="1" x14ac:dyDescent="0.25">
      <c r="B41" s="176">
        <v>31</v>
      </c>
      <c r="C41" s="158" t="s">
        <v>976</v>
      </c>
      <c r="D41" s="159" t="s">
        <v>909</v>
      </c>
      <c r="E41" s="159" t="s">
        <v>936</v>
      </c>
      <c r="F41" s="160" t="s">
        <v>935</v>
      </c>
      <c r="G41" s="167" t="s">
        <v>315</v>
      </c>
      <c r="H41" s="159" t="s">
        <v>937</v>
      </c>
      <c r="I41" s="164">
        <v>275000</v>
      </c>
      <c r="J41" s="179"/>
      <c r="K41" s="162">
        <v>75000</v>
      </c>
      <c r="L41" s="162">
        <v>200000</v>
      </c>
      <c r="M41" s="165"/>
    </row>
    <row r="42" spans="2:14" ht="130.5" customHeight="1" x14ac:dyDescent="0.25">
      <c r="B42" s="176">
        <v>32</v>
      </c>
      <c r="C42" s="158" t="s">
        <v>975</v>
      </c>
      <c r="D42" s="159" t="s">
        <v>915</v>
      </c>
      <c r="E42" s="159" t="s">
        <v>936</v>
      </c>
      <c r="F42" s="160" t="s">
        <v>935</v>
      </c>
      <c r="G42" s="167" t="s">
        <v>315</v>
      </c>
      <c r="H42" s="159" t="s">
        <v>937</v>
      </c>
      <c r="I42" s="164">
        <v>275000</v>
      </c>
      <c r="J42" s="163"/>
      <c r="K42" s="162">
        <v>75000</v>
      </c>
      <c r="L42" s="162">
        <v>200000</v>
      </c>
      <c r="M42" s="165"/>
    </row>
    <row r="43" spans="2:14" ht="111.75" customHeight="1" x14ac:dyDescent="0.25">
      <c r="B43" s="176">
        <v>33</v>
      </c>
      <c r="C43" s="158" t="s">
        <v>974</v>
      </c>
      <c r="D43" s="159" t="s">
        <v>544</v>
      </c>
      <c r="E43" s="159" t="s">
        <v>936</v>
      </c>
      <c r="F43" s="160" t="s">
        <v>935</v>
      </c>
      <c r="G43" s="167" t="s">
        <v>315</v>
      </c>
      <c r="H43" s="159" t="s">
        <v>937</v>
      </c>
      <c r="I43" s="164">
        <v>275000</v>
      </c>
      <c r="J43" s="163"/>
      <c r="K43" s="162">
        <v>75000</v>
      </c>
      <c r="L43" s="162">
        <v>200000</v>
      </c>
      <c r="M43" s="166"/>
      <c r="N43" s="136"/>
    </row>
    <row r="44" spans="2:14" ht="111.75" customHeight="1" x14ac:dyDescent="0.25">
      <c r="B44" s="176">
        <v>34</v>
      </c>
      <c r="C44" s="158" t="s">
        <v>973</v>
      </c>
      <c r="D44" s="159" t="s">
        <v>544</v>
      </c>
      <c r="E44" s="159" t="s">
        <v>936</v>
      </c>
      <c r="F44" s="160" t="s">
        <v>935</v>
      </c>
      <c r="G44" s="167" t="s">
        <v>315</v>
      </c>
      <c r="H44" s="159" t="s">
        <v>937</v>
      </c>
      <c r="I44" s="164">
        <v>275000</v>
      </c>
      <c r="J44" s="163"/>
      <c r="K44" s="162">
        <v>75000</v>
      </c>
      <c r="L44" s="162">
        <v>200000</v>
      </c>
      <c r="M44" s="166"/>
    </row>
    <row r="45" spans="2:14" ht="141.75" customHeight="1" x14ac:dyDescent="0.25">
      <c r="B45" s="176">
        <v>35</v>
      </c>
      <c r="C45" s="158" t="s">
        <v>613</v>
      </c>
      <c r="D45" s="159" t="s">
        <v>909</v>
      </c>
      <c r="E45" s="159" t="s">
        <v>936</v>
      </c>
      <c r="F45" s="160" t="s">
        <v>935</v>
      </c>
      <c r="G45" s="167" t="s">
        <v>315</v>
      </c>
      <c r="H45" s="159" t="s">
        <v>937</v>
      </c>
      <c r="I45" s="164">
        <v>275000</v>
      </c>
      <c r="J45" s="179"/>
      <c r="K45" s="162">
        <v>75000</v>
      </c>
      <c r="L45" s="162">
        <v>200000</v>
      </c>
      <c r="M45" s="165"/>
    </row>
    <row r="46" spans="2:14" ht="138" customHeight="1" x14ac:dyDescent="0.25">
      <c r="B46" s="176">
        <v>36</v>
      </c>
      <c r="C46" s="158" t="s">
        <v>908</v>
      </c>
      <c r="D46" s="159" t="s">
        <v>909</v>
      </c>
      <c r="E46" s="159" t="s">
        <v>936</v>
      </c>
      <c r="F46" s="160" t="s">
        <v>935</v>
      </c>
      <c r="G46" s="167" t="s">
        <v>315</v>
      </c>
      <c r="H46" s="159" t="s">
        <v>937</v>
      </c>
      <c r="I46" s="164">
        <v>275000</v>
      </c>
      <c r="J46" s="179"/>
      <c r="K46" s="162">
        <v>75000</v>
      </c>
      <c r="L46" s="162">
        <v>200000</v>
      </c>
      <c r="M46" s="165"/>
    </row>
    <row r="47" spans="2:14" ht="105.75" customHeight="1" x14ac:dyDescent="0.25">
      <c r="B47" s="176">
        <v>37</v>
      </c>
      <c r="C47" s="158" t="s">
        <v>972</v>
      </c>
      <c r="D47" s="159" t="s">
        <v>544</v>
      </c>
      <c r="E47" s="159" t="s">
        <v>936</v>
      </c>
      <c r="F47" s="160" t="s">
        <v>935</v>
      </c>
      <c r="G47" s="167" t="s">
        <v>315</v>
      </c>
      <c r="H47" s="159" t="s">
        <v>937</v>
      </c>
      <c r="I47" s="164">
        <v>275000</v>
      </c>
      <c r="J47" s="179"/>
      <c r="K47" s="162">
        <v>75000</v>
      </c>
      <c r="L47" s="162">
        <v>200000</v>
      </c>
      <c r="M47" s="165"/>
    </row>
    <row r="48" spans="2:14" ht="119.25" customHeight="1" x14ac:dyDescent="0.25">
      <c r="B48" s="176">
        <v>38</v>
      </c>
      <c r="C48" s="158" t="s">
        <v>971</v>
      </c>
      <c r="D48" s="159" t="s">
        <v>544</v>
      </c>
      <c r="E48" s="159" t="s">
        <v>936</v>
      </c>
      <c r="F48" s="160" t="s">
        <v>935</v>
      </c>
      <c r="G48" s="167" t="s">
        <v>315</v>
      </c>
      <c r="H48" s="159" t="s">
        <v>937</v>
      </c>
      <c r="I48" s="164">
        <v>275000</v>
      </c>
      <c r="J48" s="179"/>
      <c r="K48" s="162">
        <v>75000</v>
      </c>
      <c r="L48" s="162">
        <v>200000</v>
      </c>
      <c r="M48" s="166"/>
    </row>
    <row r="49" spans="2:13" ht="90" x14ac:dyDescent="0.25">
      <c r="B49" s="176">
        <v>39</v>
      </c>
      <c r="C49" s="174" t="s">
        <v>1003</v>
      </c>
      <c r="D49" s="159" t="s">
        <v>1004</v>
      </c>
      <c r="E49" s="159" t="s">
        <v>997</v>
      </c>
      <c r="F49" s="175" t="s">
        <v>998</v>
      </c>
      <c r="G49" s="159" t="s">
        <v>813</v>
      </c>
      <c r="H49" s="159" t="s">
        <v>999</v>
      </c>
      <c r="I49" s="164">
        <v>973198</v>
      </c>
      <c r="J49" s="164">
        <v>498198</v>
      </c>
      <c r="K49" s="162">
        <v>75000</v>
      </c>
      <c r="L49" s="162">
        <v>400000</v>
      </c>
      <c r="M49" s="173"/>
    </row>
    <row r="50" spans="2:13" ht="75" x14ac:dyDescent="0.25">
      <c r="B50" s="176">
        <v>40</v>
      </c>
      <c r="C50" s="174" t="s">
        <v>713</v>
      </c>
      <c r="D50" s="159" t="s">
        <v>1002</v>
      </c>
      <c r="E50" s="159" t="s">
        <v>997</v>
      </c>
      <c r="F50" s="175" t="s">
        <v>998</v>
      </c>
      <c r="G50" s="159" t="s">
        <v>813</v>
      </c>
      <c r="H50" s="159" t="s">
        <v>999</v>
      </c>
      <c r="I50" s="164">
        <v>973198</v>
      </c>
      <c r="J50" s="164">
        <v>498198</v>
      </c>
      <c r="K50" s="162">
        <v>75000</v>
      </c>
      <c r="L50" s="162">
        <v>400000</v>
      </c>
      <c r="M50" s="173"/>
    </row>
    <row r="51" spans="2:13" ht="75" x14ac:dyDescent="0.25">
      <c r="B51" s="176">
        <v>41</v>
      </c>
      <c r="C51" s="174" t="s">
        <v>1000</v>
      </c>
      <c r="D51" s="159" t="s">
        <v>1001</v>
      </c>
      <c r="E51" s="159" t="s">
        <v>997</v>
      </c>
      <c r="F51" s="175" t="s">
        <v>998</v>
      </c>
      <c r="G51" s="159" t="s">
        <v>813</v>
      </c>
      <c r="H51" s="159" t="s">
        <v>999</v>
      </c>
      <c r="I51" s="164">
        <v>973198</v>
      </c>
      <c r="J51" s="164">
        <v>498198</v>
      </c>
      <c r="K51" s="162">
        <v>75000</v>
      </c>
      <c r="L51" s="162">
        <v>400000</v>
      </c>
      <c r="M51" s="173"/>
    </row>
    <row r="52" spans="2:13" ht="75" x14ac:dyDescent="0.25">
      <c r="B52" s="176">
        <v>42</v>
      </c>
      <c r="C52" s="174" t="s">
        <v>996</v>
      </c>
      <c r="D52" s="159" t="s">
        <v>995</v>
      </c>
      <c r="E52" s="159" t="s">
        <v>997</v>
      </c>
      <c r="F52" s="175" t="s">
        <v>998</v>
      </c>
      <c r="G52" s="159" t="s">
        <v>813</v>
      </c>
      <c r="H52" s="159" t="s">
        <v>999</v>
      </c>
      <c r="I52" s="164">
        <v>973198</v>
      </c>
      <c r="J52" s="164">
        <v>498198</v>
      </c>
      <c r="K52" s="162">
        <v>75000</v>
      </c>
      <c r="L52" s="162">
        <v>400000</v>
      </c>
      <c r="M52" s="173"/>
    </row>
    <row r="53" spans="2:13" ht="75" x14ac:dyDescent="0.25">
      <c r="B53" s="176">
        <v>43</v>
      </c>
      <c r="C53" s="183" t="s">
        <v>1061</v>
      </c>
      <c r="D53" s="180" t="s">
        <v>1062</v>
      </c>
      <c r="E53" s="180" t="s">
        <v>1217</v>
      </c>
      <c r="F53" s="184" t="s">
        <v>1218</v>
      </c>
      <c r="G53" s="159" t="s">
        <v>813</v>
      </c>
      <c r="H53" s="180" t="s">
        <v>1065</v>
      </c>
      <c r="I53" s="164">
        <v>1380305</v>
      </c>
      <c r="J53" s="181">
        <v>287055</v>
      </c>
      <c r="K53" s="182">
        <v>112500</v>
      </c>
      <c r="L53" s="182">
        <v>800000</v>
      </c>
      <c r="M53" s="182">
        <v>180750</v>
      </c>
    </row>
    <row r="54" spans="2:13" ht="75" x14ac:dyDescent="0.25">
      <c r="B54" s="176">
        <v>44</v>
      </c>
      <c r="C54" s="174" t="s">
        <v>713</v>
      </c>
      <c r="D54" s="180" t="s">
        <v>1002</v>
      </c>
      <c r="E54" s="180" t="s">
        <v>1217</v>
      </c>
      <c r="F54" s="184" t="s">
        <v>1218</v>
      </c>
      <c r="G54" s="159" t="s">
        <v>813</v>
      </c>
      <c r="H54" s="180" t="s">
        <v>1065</v>
      </c>
      <c r="I54" s="181">
        <v>1263860</v>
      </c>
      <c r="J54" s="181">
        <v>351360</v>
      </c>
      <c r="K54" s="182">
        <v>112500</v>
      </c>
      <c r="L54" s="182">
        <v>800000</v>
      </c>
      <c r="M54" s="182"/>
    </row>
    <row r="55" spans="2:13" ht="75" x14ac:dyDescent="0.25">
      <c r="B55" s="176">
        <v>45</v>
      </c>
      <c r="C55" s="174" t="s">
        <v>1000</v>
      </c>
      <c r="D55" s="180" t="s">
        <v>1001</v>
      </c>
      <c r="E55" s="180" t="s">
        <v>1217</v>
      </c>
      <c r="F55" s="184" t="s">
        <v>1218</v>
      </c>
      <c r="G55" s="159" t="s">
        <v>813</v>
      </c>
      <c r="H55" s="180" t="s">
        <v>1065</v>
      </c>
      <c r="I55" s="181">
        <v>1263860</v>
      </c>
      <c r="J55" s="181">
        <v>351360</v>
      </c>
      <c r="K55" s="182">
        <v>112500</v>
      </c>
      <c r="L55" s="182">
        <v>800000</v>
      </c>
      <c r="M55" s="182"/>
    </row>
    <row r="56" spans="2:13" ht="105" x14ac:dyDescent="0.25">
      <c r="B56" s="176">
        <v>46</v>
      </c>
      <c r="C56" s="174" t="s">
        <v>322</v>
      </c>
      <c r="D56" s="180" t="s">
        <v>1074</v>
      </c>
      <c r="E56" s="180" t="s">
        <v>1076</v>
      </c>
      <c r="F56" s="184" t="s">
        <v>1075</v>
      </c>
      <c r="G56" s="159" t="s">
        <v>814</v>
      </c>
      <c r="H56" s="180" t="s">
        <v>1077</v>
      </c>
      <c r="I56" s="164">
        <v>2695974</v>
      </c>
      <c r="J56" s="181">
        <v>1458474</v>
      </c>
      <c r="K56" s="182">
        <v>112500</v>
      </c>
      <c r="L56" s="182">
        <v>1125000</v>
      </c>
      <c r="M56" s="149"/>
    </row>
    <row r="57" spans="2:13" ht="105" x14ac:dyDescent="0.25">
      <c r="B57" s="176">
        <v>47</v>
      </c>
      <c r="C57" s="183" t="s">
        <v>1072</v>
      </c>
      <c r="D57" s="180" t="s">
        <v>1073</v>
      </c>
      <c r="E57" s="180" t="s">
        <v>1076</v>
      </c>
      <c r="F57" s="184" t="s">
        <v>1075</v>
      </c>
      <c r="G57" s="159" t="s">
        <v>814</v>
      </c>
      <c r="H57" s="180" t="s">
        <v>1077</v>
      </c>
      <c r="I57" s="181">
        <v>2713149</v>
      </c>
      <c r="J57" s="181">
        <v>1700649</v>
      </c>
      <c r="K57" s="182">
        <v>112500</v>
      </c>
      <c r="L57" s="182">
        <v>900000</v>
      </c>
      <c r="M57" s="149"/>
    </row>
    <row r="58" spans="2:13" ht="75" x14ac:dyDescent="0.25">
      <c r="B58" s="176">
        <v>48</v>
      </c>
      <c r="C58" s="174" t="s">
        <v>1061</v>
      </c>
      <c r="D58" s="159" t="s">
        <v>1062</v>
      </c>
      <c r="E58" s="159" t="s">
        <v>1063</v>
      </c>
      <c r="F58" s="175" t="s">
        <v>1064</v>
      </c>
      <c r="G58" s="159" t="s">
        <v>551</v>
      </c>
      <c r="H58" s="159" t="s">
        <v>1065</v>
      </c>
      <c r="I58" s="164">
        <v>1825500</v>
      </c>
      <c r="J58" s="164">
        <v>540000</v>
      </c>
      <c r="K58" s="162">
        <v>112500</v>
      </c>
      <c r="L58" s="162">
        <v>1000000</v>
      </c>
      <c r="M58" s="162">
        <v>173000</v>
      </c>
    </row>
    <row r="59" spans="2:13" ht="75" x14ac:dyDescent="0.25">
      <c r="B59" s="176">
        <v>49</v>
      </c>
      <c r="C59" s="174" t="s">
        <v>713</v>
      </c>
      <c r="D59" s="159" t="s">
        <v>1002</v>
      </c>
      <c r="E59" s="159" t="s">
        <v>1063</v>
      </c>
      <c r="F59" s="175" t="s">
        <v>1064</v>
      </c>
      <c r="G59" s="159" t="s">
        <v>551</v>
      </c>
      <c r="H59" s="159" t="s">
        <v>1065</v>
      </c>
      <c r="I59" s="164">
        <v>1652500</v>
      </c>
      <c r="J59" s="164">
        <v>540000</v>
      </c>
      <c r="K59" s="162">
        <v>112500</v>
      </c>
      <c r="L59" s="162">
        <v>1000000</v>
      </c>
      <c r="M59" s="173"/>
    </row>
    <row r="60" spans="2:13" ht="75" x14ac:dyDescent="0.25">
      <c r="B60" s="176">
        <v>50</v>
      </c>
      <c r="C60" s="174" t="s">
        <v>1060</v>
      </c>
      <c r="D60" s="159" t="s">
        <v>1001</v>
      </c>
      <c r="E60" s="159" t="s">
        <v>1063</v>
      </c>
      <c r="F60" s="175" t="s">
        <v>1064</v>
      </c>
      <c r="G60" s="159" t="s">
        <v>551</v>
      </c>
      <c r="H60" s="159" t="s">
        <v>1065</v>
      </c>
      <c r="I60" s="164">
        <v>1652500</v>
      </c>
      <c r="J60" s="164">
        <v>540000</v>
      </c>
      <c r="K60" s="162">
        <v>112500</v>
      </c>
      <c r="L60" s="162">
        <v>1000000</v>
      </c>
      <c r="M60" s="173"/>
    </row>
    <row r="61" spans="2:13" ht="81" customHeight="1" x14ac:dyDescent="0.25">
      <c r="B61" s="176">
        <v>51</v>
      </c>
      <c r="C61" s="174" t="s">
        <v>1088</v>
      </c>
      <c r="D61" s="180" t="s">
        <v>888</v>
      </c>
      <c r="E61" s="180" t="s">
        <v>1213</v>
      </c>
      <c r="F61" s="184" t="s">
        <v>1214</v>
      </c>
      <c r="G61" s="180" t="s">
        <v>331</v>
      </c>
      <c r="H61" s="180" t="s">
        <v>1215</v>
      </c>
      <c r="I61" s="181">
        <v>1385500</v>
      </c>
      <c r="J61" s="181">
        <v>273000</v>
      </c>
      <c r="K61" s="182">
        <v>112500</v>
      </c>
      <c r="L61" s="182">
        <v>1000000</v>
      </c>
      <c r="M61" s="166"/>
    </row>
    <row r="62" spans="2:13" ht="75" x14ac:dyDescent="0.25">
      <c r="B62" s="176">
        <v>52</v>
      </c>
      <c r="C62" s="183" t="s">
        <v>1087</v>
      </c>
      <c r="D62" s="180" t="s">
        <v>818</v>
      </c>
      <c r="E62" s="180" t="s">
        <v>1213</v>
      </c>
      <c r="F62" s="184" t="s">
        <v>1214</v>
      </c>
      <c r="G62" s="180" t="s">
        <v>331</v>
      </c>
      <c r="H62" s="180" t="s">
        <v>1215</v>
      </c>
      <c r="I62" s="164">
        <v>1432000</v>
      </c>
      <c r="J62" s="181">
        <v>273000</v>
      </c>
      <c r="K62" s="182">
        <v>112500</v>
      </c>
      <c r="L62" s="182">
        <v>1000000</v>
      </c>
      <c r="M62" s="182">
        <v>46500</v>
      </c>
    </row>
    <row r="63" spans="2:13" ht="60" x14ac:dyDescent="0.25">
      <c r="B63" s="176">
        <v>53</v>
      </c>
      <c r="C63" s="174" t="s">
        <v>1083</v>
      </c>
      <c r="D63" s="180" t="s">
        <v>544</v>
      </c>
      <c r="E63" s="180" t="s">
        <v>1084</v>
      </c>
      <c r="F63" s="184" t="s">
        <v>1085</v>
      </c>
      <c r="G63" s="159" t="s">
        <v>814</v>
      </c>
      <c r="H63" s="180" t="s">
        <v>1086</v>
      </c>
      <c r="I63" s="164">
        <v>1550002</v>
      </c>
      <c r="J63" s="181">
        <v>1400002</v>
      </c>
      <c r="K63" s="182">
        <v>150000</v>
      </c>
      <c r="L63" s="182"/>
      <c r="M63" s="166"/>
    </row>
    <row r="64" spans="2:13" ht="47.25" x14ac:dyDescent="0.25">
      <c r="B64" s="176">
        <v>54</v>
      </c>
      <c r="C64" s="174" t="s">
        <v>913</v>
      </c>
      <c r="D64" s="159" t="s">
        <v>912</v>
      </c>
      <c r="E64" s="159" t="s">
        <v>1084</v>
      </c>
      <c r="F64" s="175" t="s">
        <v>1085</v>
      </c>
      <c r="G64" s="159" t="s">
        <v>814</v>
      </c>
      <c r="H64" s="180" t="s">
        <v>1086</v>
      </c>
      <c r="I64" s="164">
        <v>1550002</v>
      </c>
      <c r="J64" s="164">
        <v>1400002</v>
      </c>
      <c r="K64" s="162">
        <v>150000</v>
      </c>
      <c r="L64" s="148"/>
      <c r="M64" s="149"/>
    </row>
    <row r="65" spans="2:13" ht="75" x14ac:dyDescent="0.25">
      <c r="B65" s="176">
        <v>55</v>
      </c>
      <c r="C65" s="174" t="s">
        <v>976</v>
      </c>
      <c r="D65" s="159" t="s">
        <v>909</v>
      </c>
      <c r="E65" s="159" t="s">
        <v>1084</v>
      </c>
      <c r="F65" s="175" t="s">
        <v>1085</v>
      </c>
      <c r="G65" s="159" t="s">
        <v>814</v>
      </c>
      <c r="H65" s="180" t="s">
        <v>1086</v>
      </c>
      <c r="I65" s="164">
        <v>1550002</v>
      </c>
      <c r="J65" s="164">
        <v>1400002</v>
      </c>
      <c r="K65" s="162">
        <v>150000</v>
      </c>
      <c r="L65" s="148"/>
      <c r="M65" s="149"/>
    </row>
    <row r="66" spans="2:13" ht="47.25" x14ac:dyDescent="0.25">
      <c r="B66" s="176">
        <v>56</v>
      </c>
      <c r="C66" s="174" t="s">
        <v>1111</v>
      </c>
      <c r="D66" s="159" t="s">
        <v>939</v>
      </c>
      <c r="E66" s="159" t="s">
        <v>1107</v>
      </c>
      <c r="F66" s="175" t="s">
        <v>1085</v>
      </c>
      <c r="G66" s="159" t="s">
        <v>814</v>
      </c>
      <c r="H66" s="180" t="s">
        <v>1086</v>
      </c>
      <c r="I66" s="164">
        <v>1550002</v>
      </c>
      <c r="J66" s="164">
        <v>1400002</v>
      </c>
      <c r="K66" s="162">
        <v>150000</v>
      </c>
      <c r="L66" s="148"/>
      <c r="M66" s="149"/>
    </row>
    <row r="67" spans="2:13" ht="45" x14ac:dyDescent="0.25">
      <c r="B67" s="176">
        <v>57</v>
      </c>
      <c r="C67" s="174" t="s">
        <v>940</v>
      </c>
      <c r="D67" s="159" t="s">
        <v>939</v>
      </c>
      <c r="E67" s="159" t="s">
        <v>1107</v>
      </c>
      <c r="F67" s="175" t="s">
        <v>1085</v>
      </c>
      <c r="G67" s="159" t="s">
        <v>814</v>
      </c>
      <c r="H67" s="180" t="s">
        <v>1086</v>
      </c>
      <c r="I67" s="164">
        <v>1985270</v>
      </c>
      <c r="J67" s="164">
        <v>1872770</v>
      </c>
      <c r="K67" s="162">
        <v>112500</v>
      </c>
      <c r="L67" s="148"/>
      <c r="M67" s="149"/>
    </row>
    <row r="68" spans="2:13" ht="60" x14ac:dyDescent="0.25">
      <c r="B68" s="176">
        <v>58</v>
      </c>
      <c r="C68" s="174" t="s">
        <v>1109</v>
      </c>
      <c r="D68" s="159" t="s">
        <v>1110</v>
      </c>
      <c r="E68" s="159" t="s">
        <v>1084</v>
      </c>
      <c r="F68" s="175" t="s">
        <v>1085</v>
      </c>
      <c r="G68" s="159" t="s">
        <v>814</v>
      </c>
      <c r="H68" s="180" t="s">
        <v>1086</v>
      </c>
      <c r="I68" s="164">
        <v>1550002</v>
      </c>
      <c r="J68" s="164">
        <v>1400002</v>
      </c>
      <c r="K68" s="162">
        <v>150000</v>
      </c>
      <c r="L68" s="148"/>
      <c r="M68" s="149"/>
    </row>
    <row r="69" spans="2:13" ht="75" x14ac:dyDescent="0.25">
      <c r="B69" s="176">
        <v>59</v>
      </c>
      <c r="C69" s="174" t="s">
        <v>1108</v>
      </c>
      <c r="D69" s="159" t="s">
        <v>909</v>
      </c>
      <c r="E69" s="159" t="s">
        <v>1084</v>
      </c>
      <c r="F69" s="175" t="s">
        <v>1085</v>
      </c>
      <c r="G69" s="159" t="s">
        <v>814</v>
      </c>
      <c r="H69" s="180" t="s">
        <v>1086</v>
      </c>
      <c r="I69" s="164">
        <v>1550002</v>
      </c>
      <c r="J69" s="164">
        <v>1400002</v>
      </c>
      <c r="K69" s="162">
        <v>150000</v>
      </c>
      <c r="L69" s="148"/>
      <c r="M69" s="149"/>
    </row>
    <row r="70" spans="2:13" ht="75" x14ac:dyDescent="0.25">
      <c r="B70" s="176">
        <v>60</v>
      </c>
      <c r="C70" s="174" t="s">
        <v>908</v>
      </c>
      <c r="D70" s="159" t="s">
        <v>909</v>
      </c>
      <c r="E70" s="159" t="s">
        <v>1084</v>
      </c>
      <c r="F70" s="175" t="s">
        <v>1085</v>
      </c>
      <c r="G70" s="159" t="s">
        <v>814</v>
      </c>
      <c r="H70" s="180" t="s">
        <v>1086</v>
      </c>
      <c r="I70" s="164">
        <v>1550002</v>
      </c>
      <c r="J70" s="164">
        <v>1400002</v>
      </c>
      <c r="K70" s="162">
        <v>150000</v>
      </c>
      <c r="L70" s="148"/>
      <c r="M70" s="149"/>
    </row>
    <row r="71" spans="2:13" ht="75" x14ac:dyDescent="0.25">
      <c r="B71" s="176">
        <v>61</v>
      </c>
      <c r="C71" s="174" t="s">
        <v>870</v>
      </c>
      <c r="D71" s="159" t="s">
        <v>934</v>
      </c>
      <c r="E71" s="159" t="s">
        <v>1107</v>
      </c>
      <c r="F71" s="175" t="s">
        <v>1085</v>
      </c>
      <c r="G71" s="159" t="s">
        <v>814</v>
      </c>
      <c r="H71" s="180" t="s">
        <v>1086</v>
      </c>
      <c r="I71" s="164">
        <v>1550002</v>
      </c>
      <c r="J71" s="164">
        <v>1400002</v>
      </c>
      <c r="K71" s="162">
        <v>150000</v>
      </c>
      <c r="L71" s="148"/>
      <c r="M71" s="149"/>
    </row>
    <row r="72" spans="2:13" ht="45" x14ac:dyDescent="0.25">
      <c r="B72" s="176">
        <v>62</v>
      </c>
      <c r="C72" s="174" t="s">
        <v>1106</v>
      </c>
      <c r="D72" s="159" t="s">
        <v>915</v>
      </c>
      <c r="E72" s="159" t="s">
        <v>1084</v>
      </c>
      <c r="F72" s="175" t="s">
        <v>1085</v>
      </c>
      <c r="G72" s="159" t="s">
        <v>814</v>
      </c>
      <c r="H72" s="180" t="s">
        <v>1086</v>
      </c>
      <c r="I72" s="164">
        <v>1550002</v>
      </c>
      <c r="J72" s="164">
        <v>1400002</v>
      </c>
      <c r="K72" s="162">
        <v>150000</v>
      </c>
      <c r="L72" s="148"/>
      <c r="M72" s="149"/>
    </row>
    <row r="73" spans="2:13" ht="45" x14ac:dyDescent="0.25">
      <c r="B73" s="176">
        <v>63</v>
      </c>
      <c r="C73" s="174" t="s">
        <v>920</v>
      </c>
      <c r="D73" s="159" t="s">
        <v>915</v>
      </c>
      <c r="E73" s="159" t="s">
        <v>1084</v>
      </c>
      <c r="F73" s="175" t="s">
        <v>1085</v>
      </c>
      <c r="G73" s="159" t="s">
        <v>814</v>
      </c>
      <c r="H73" s="180" t="s">
        <v>1086</v>
      </c>
      <c r="I73" s="164">
        <v>1550002</v>
      </c>
      <c r="J73" s="164">
        <v>1400002</v>
      </c>
      <c r="K73" s="162">
        <v>150000</v>
      </c>
      <c r="L73" s="148"/>
      <c r="M73" s="149"/>
    </row>
    <row r="74" spans="2:13" ht="60" x14ac:dyDescent="0.25">
      <c r="B74" s="176">
        <v>64</v>
      </c>
      <c r="C74" s="174" t="s">
        <v>974</v>
      </c>
      <c r="D74" s="159" t="s">
        <v>544</v>
      </c>
      <c r="E74" s="159" t="s">
        <v>1084</v>
      </c>
      <c r="F74" s="175" t="s">
        <v>1085</v>
      </c>
      <c r="G74" s="159" t="s">
        <v>814</v>
      </c>
      <c r="H74" s="180" t="s">
        <v>1086</v>
      </c>
      <c r="I74" s="164">
        <v>1550002</v>
      </c>
      <c r="J74" s="164">
        <v>1400002</v>
      </c>
      <c r="K74" s="162">
        <v>150000</v>
      </c>
      <c r="L74" s="148"/>
      <c r="M74" s="149"/>
    </row>
    <row r="75" spans="2:13" ht="45" x14ac:dyDescent="0.25">
      <c r="B75" s="176">
        <v>65</v>
      </c>
      <c r="C75" s="174" t="s">
        <v>1105</v>
      </c>
      <c r="D75" s="159" t="s">
        <v>915</v>
      </c>
      <c r="E75" s="159" t="s">
        <v>1084</v>
      </c>
      <c r="F75" s="175" t="s">
        <v>1085</v>
      </c>
      <c r="G75" s="159" t="s">
        <v>814</v>
      </c>
      <c r="H75" s="180" t="s">
        <v>1086</v>
      </c>
      <c r="I75" s="164">
        <v>1985270</v>
      </c>
      <c r="J75" s="164">
        <v>1872770</v>
      </c>
      <c r="K75" s="162">
        <v>112500</v>
      </c>
      <c r="L75" s="148"/>
      <c r="M75" s="149"/>
    </row>
    <row r="76" spans="2:13" ht="47.25" x14ac:dyDescent="0.25">
      <c r="B76" s="176">
        <v>66</v>
      </c>
      <c r="C76" s="174" t="s">
        <v>1104</v>
      </c>
      <c r="D76" s="159" t="s">
        <v>915</v>
      </c>
      <c r="E76" s="159" t="s">
        <v>1084</v>
      </c>
      <c r="F76" s="175" t="s">
        <v>1085</v>
      </c>
      <c r="G76" s="159" t="s">
        <v>814</v>
      </c>
      <c r="H76" s="180" t="s">
        <v>1086</v>
      </c>
      <c r="I76" s="164">
        <v>1550002</v>
      </c>
      <c r="J76" s="164">
        <v>1400002</v>
      </c>
      <c r="K76" s="162">
        <v>150000</v>
      </c>
      <c r="L76" s="148"/>
      <c r="M76" s="149"/>
    </row>
    <row r="77" spans="2:13" ht="45" x14ac:dyDescent="0.25">
      <c r="B77" s="176">
        <v>67</v>
      </c>
      <c r="C77" s="174" t="s">
        <v>916</v>
      </c>
      <c r="D77" s="159" t="s">
        <v>915</v>
      </c>
      <c r="E77" s="159" t="s">
        <v>1084</v>
      </c>
      <c r="F77" s="175" t="s">
        <v>1085</v>
      </c>
      <c r="G77" s="159" t="s">
        <v>814</v>
      </c>
      <c r="H77" s="180" t="s">
        <v>1086</v>
      </c>
      <c r="I77" s="164">
        <v>1550002</v>
      </c>
      <c r="J77" s="164">
        <v>1400002</v>
      </c>
      <c r="K77" s="162">
        <v>150000</v>
      </c>
      <c r="L77" s="148"/>
      <c r="M77" s="149"/>
    </row>
    <row r="78" spans="2:13" ht="75" x14ac:dyDescent="0.25">
      <c r="B78" s="176">
        <v>68</v>
      </c>
      <c r="C78" s="174" t="s">
        <v>978</v>
      </c>
      <c r="D78" s="159" t="s">
        <v>909</v>
      </c>
      <c r="E78" s="159" t="s">
        <v>1084</v>
      </c>
      <c r="F78" s="175" t="s">
        <v>1085</v>
      </c>
      <c r="G78" s="159" t="s">
        <v>814</v>
      </c>
      <c r="H78" s="180" t="s">
        <v>1086</v>
      </c>
      <c r="I78" s="164">
        <v>1550002</v>
      </c>
      <c r="J78" s="164">
        <v>1400002</v>
      </c>
      <c r="K78" s="162">
        <v>150000</v>
      </c>
      <c r="L78" s="148"/>
      <c r="M78" s="149"/>
    </row>
    <row r="79" spans="2:13" ht="75" x14ac:dyDescent="0.25">
      <c r="B79" s="176">
        <v>69</v>
      </c>
      <c r="C79" s="174" t="s">
        <v>910</v>
      </c>
      <c r="D79" s="159" t="s">
        <v>909</v>
      </c>
      <c r="E79" s="159" t="s">
        <v>1084</v>
      </c>
      <c r="F79" s="175" t="s">
        <v>1085</v>
      </c>
      <c r="G79" s="159" t="s">
        <v>814</v>
      </c>
      <c r="H79" s="180" t="s">
        <v>1086</v>
      </c>
      <c r="I79" s="164">
        <v>1550002</v>
      </c>
      <c r="J79" s="164">
        <v>1400002</v>
      </c>
      <c r="K79" s="162">
        <v>150000</v>
      </c>
      <c r="L79" s="148"/>
      <c r="M79" s="149"/>
    </row>
    <row r="80" spans="2:13" ht="75" x14ac:dyDescent="0.25">
      <c r="B80" s="176">
        <v>70</v>
      </c>
      <c r="C80" s="174" t="s">
        <v>1103</v>
      </c>
      <c r="D80" s="159" t="s">
        <v>909</v>
      </c>
      <c r="E80" s="159" t="s">
        <v>1084</v>
      </c>
      <c r="F80" s="175" t="s">
        <v>1085</v>
      </c>
      <c r="G80" s="159" t="s">
        <v>814</v>
      </c>
      <c r="H80" s="180" t="s">
        <v>1086</v>
      </c>
      <c r="I80" s="164">
        <v>1550002</v>
      </c>
      <c r="J80" s="164">
        <v>1400002</v>
      </c>
      <c r="K80" s="162">
        <v>150000</v>
      </c>
      <c r="L80" s="148"/>
      <c r="M80" s="149"/>
    </row>
    <row r="81" spans="2:13" ht="75" x14ac:dyDescent="0.25">
      <c r="B81" s="176">
        <v>71</v>
      </c>
      <c r="C81" s="174" t="s">
        <v>1172</v>
      </c>
      <c r="D81" s="180" t="s">
        <v>1173</v>
      </c>
      <c r="E81" s="180" t="s">
        <v>1213</v>
      </c>
      <c r="F81" s="184" t="s">
        <v>1214</v>
      </c>
      <c r="G81" s="159" t="s">
        <v>815</v>
      </c>
      <c r="H81" s="180" t="s">
        <v>1215</v>
      </c>
      <c r="I81" s="181">
        <v>1862876</v>
      </c>
      <c r="J81" s="181">
        <v>1030376</v>
      </c>
      <c r="K81" s="182">
        <v>112500</v>
      </c>
      <c r="L81" s="182">
        <v>720000</v>
      </c>
      <c r="M81" s="187"/>
    </row>
    <row r="82" spans="2:13" ht="75" x14ac:dyDescent="0.25">
      <c r="B82" s="176">
        <v>72</v>
      </c>
      <c r="C82" s="174" t="s">
        <v>1170</v>
      </c>
      <c r="D82" s="180" t="s">
        <v>1171</v>
      </c>
      <c r="E82" s="180" t="s">
        <v>1213</v>
      </c>
      <c r="F82" s="184" t="s">
        <v>1214</v>
      </c>
      <c r="G82" s="159" t="s">
        <v>815</v>
      </c>
      <c r="H82" s="180" t="s">
        <v>1215</v>
      </c>
      <c r="I82" s="164">
        <v>504000</v>
      </c>
      <c r="J82" s="181">
        <v>241500</v>
      </c>
      <c r="K82" s="182">
        <v>112500</v>
      </c>
      <c r="L82" s="182">
        <v>150000</v>
      </c>
      <c r="M82" s="149"/>
    </row>
    <row r="83" spans="2:13" ht="75" x14ac:dyDescent="0.25">
      <c r="B83" s="176">
        <v>73</v>
      </c>
      <c r="C83" s="174" t="s">
        <v>1169</v>
      </c>
      <c r="D83" s="180" t="s">
        <v>1168</v>
      </c>
      <c r="E83" s="180" t="s">
        <v>1213</v>
      </c>
      <c r="F83" s="184" t="s">
        <v>1214</v>
      </c>
      <c r="G83" s="159" t="s">
        <v>353</v>
      </c>
      <c r="H83" s="180" t="s">
        <v>1215</v>
      </c>
      <c r="I83" s="164">
        <v>485250</v>
      </c>
      <c r="J83" s="181">
        <v>222750</v>
      </c>
      <c r="K83" s="182">
        <v>112500</v>
      </c>
      <c r="L83" s="182">
        <v>150000</v>
      </c>
      <c r="M83" s="149"/>
    </row>
    <row r="84" spans="2:13" ht="75" x14ac:dyDescent="0.25">
      <c r="B84" s="176">
        <v>74</v>
      </c>
      <c r="C84" s="174" t="s">
        <v>1167</v>
      </c>
      <c r="D84" s="180" t="s">
        <v>1168</v>
      </c>
      <c r="E84" s="180" t="s">
        <v>1213</v>
      </c>
      <c r="F84" s="184" t="s">
        <v>1214</v>
      </c>
      <c r="G84" s="159" t="s">
        <v>353</v>
      </c>
      <c r="H84" s="180" t="s">
        <v>1215</v>
      </c>
      <c r="I84" s="181">
        <v>568400</v>
      </c>
      <c r="J84" s="181">
        <v>305900</v>
      </c>
      <c r="K84" s="182">
        <v>112500</v>
      </c>
      <c r="L84" s="182">
        <v>150000</v>
      </c>
      <c r="M84" s="187"/>
    </row>
    <row r="85" spans="2:13" ht="75" x14ac:dyDescent="0.25">
      <c r="B85" s="176">
        <v>75</v>
      </c>
      <c r="C85" s="183" t="s">
        <v>1158</v>
      </c>
      <c r="D85" s="180" t="s">
        <v>1159</v>
      </c>
      <c r="E85" s="180" t="s">
        <v>1160</v>
      </c>
      <c r="F85" s="184">
        <v>45828</v>
      </c>
      <c r="G85" s="159" t="s">
        <v>360</v>
      </c>
      <c r="H85" s="180" t="s">
        <v>1161</v>
      </c>
      <c r="I85" s="164">
        <v>540000</v>
      </c>
      <c r="J85" s="181">
        <v>540000</v>
      </c>
      <c r="K85" s="163"/>
      <c r="L85" s="163"/>
      <c r="M85" s="166"/>
    </row>
    <row r="86" spans="2:13" ht="75" x14ac:dyDescent="0.25">
      <c r="B86" s="176">
        <v>76</v>
      </c>
      <c r="C86" s="174" t="s">
        <v>1140</v>
      </c>
      <c r="D86" s="180" t="s">
        <v>1145</v>
      </c>
      <c r="E86" s="180" t="s">
        <v>1155</v>
      </c>
      <c r="F86" s="184" t="s">
        <v>1156</v>
      </c>
      <c r="G86" s="180" t="s">
        <v>360</v>
      </c>
      <c r="H86" s="180" t="s">
        <v>1157</v>
      </c>
      <c r="I86" s="181">
        <v>3790000</v>
      </c>
      <c r="J86" s="181">
        <v>815000</v>
      </c>
      <c r="K86" s="182">
        <v>225000</v>
      </c>
      <c r="L86" s="182">
        <v>2750000</v>
      </c>
      <c r="M86" s="187"/>
    </row>
    <row r="87" spans="2:13" ht="120" x14ac:dyDescent="0.25">
      <c r="B87" s="176">
        <v>77</v>
      </c>
      <c r="C87" s="174" t="s">
        <v>1153</v>
      </c>
      <c r="D87" s="180" t="s">
        <v>1154</v>
      </c>
      <c r="E87" s="180" t="s">
        <v>1182</v>
      </c>
      <c r="F87" s="184" t="s">
        <v>1180</v>
      </c>
      <c r="G87" s="159" t="s">
        <v>318</v>
      </c>
      <c r="H87" s="180" t="s">
        <v>1188</v>
      </c>
      <c r="I87" s="164">
        <v>998000</v>
      </c>
      <c r="J87" s="181">
        <v>85500</v>
      </c>
      <c r="K87" s="182">
        <v>112500</v>
      </c>
      <c r="L87" s="182">
        <v>800000</v>
      </c>
      <c r="M87" s="187"/>
    </row>
    <row r="88" spans="2:13" ht="120" x14ac:dyDescent="0.25">
      <c r="B88" s="176">
        <v>78</v>
      </c>
      <c r="C88" s="174" t="s">
        <v>1151</v>
      </c>
      <c r="D88" s="180" t="s">
        <v>1152</v>
      </c>
      <c r="E88" s="180" t="s">
        <v>1182</v>
      </c>
      <c r="F88" s="184" t="s">
        <v>1180</v>
      </c>
      <c r="G88" s="159" t="s">
        <v>318</v>
      </c>
      <c r="H88" s="180" t="s">
        <v>1188</v>
      </c>
      <c r="I88" s="164">
        <v>998000</v>
      </c>
      <c r="J88" s="181">
        <v>85000</v>
      </c>
      <c r="K88" s="182">
        <v>112500</v>
      </c>
      <c r="L88" s="182">
        <v>800000</v>
      </c>
      <c r="M88" s="187"/>
    </row>
    <row r="89" spans="2:13" ht="120" x14ac:dyDescent="0.25">
      <c r="B89" s="176">
        <v>79</v>
      </c>
      <c r="C89" s="183" t="s">
        <v>1037</v>
      </c>
      <c r="D89" s="180" t="s">
        <v>1038</v>
      </c>
      <c r="E89" s="180" t="s">
        <v>1182</v>
      </c>
      <c r="F89" s="184" t="s">
        <v>1180</v>
      </c>
      <c r="G89" s="159" t="s">
        <v>350</v>
      </c>
      <c r="H89" s="180" t="s">
        <v>1188</v>
      </c>
      <c r="I89" s="181" t="s">
        <v>1198</v>
      </c>
      <c r="J89" s="181">
        <v>2073226</v>
      </c>
      <c r="K89" s="182">
        <v>112500</v>
      </c>
      <c r="L89" s="182">
        <v>1000000</v>
      </c>
      <c r="M89" s="187"/>
    </row>
    <row r="90" spans="2:13" ht="120" x14ac:dyDescent="0.25">
      <c r="B90" s="176">
        <v>80</v>
      </c>
      <c r="C90" s="174" t="s">
        <v>1197</v>
      </c>
      <c r="D90" s="180" t="s">
        <v>1194</v>
      </c>
      <c r="E90" s="180" t="s">
        <v>1182</v>
      </c>
      <c r="F90" s="184" t="s">
        <v>1180</v>
      </c>
      <c r="G90" s="159" t="s">
        <v>557</v>
      </c>
      <c r="H90" s="180" t="s">
        <v>1188</v>
      </c>
      <c r="I90" s="181">
        <v>1897500</v>
      </c>
      <c r="J90" s="181">
        <v>744000</v>
      </c>
      <c r="K90" s="182">
        <v>112500</v>
      </c>
      <c r="L90" s="182">
        <v>900000</v>
      </c>
      <c r="M90" s="182">
        <v>141000</v>
      </c>
    </row>
    <row r="91" spans="2:13" ht="120" x14ac:dyDescent="0.25">
      <c r="B91" s="176">
        <v>81</v>
      </c>
      <c r="C91" s="174" t="s">
        <v>1196</v>
      </c>
      <c r="D91" s="180" t="s">
        <v>1038</v>
      </c>
      <c r="E91" s="180" t="s">
        <v>1182</v>
      </c>
      <c r="F91" s="184" t="s">
        <v>1180</v>
      </c>
      <c r="G91" s="159" t="s">
        <v>350</v>
      </c>
      <c r="H91" s="180" t="s">
        <v>1188</v>
      </c>
      <c r="I91" s="164">
        <v>3185726</v>
      </c>
      <c r="J91" s="181">
        <v>2073226</v>
      </c>
      <c r="K91" s="182">
        <v>112500</v>
      </c>
      <c r="L91" s="182">
        <v>1000000</v>
      </c>
      <c r="M91" s="149"/>
    </row>
    <row r="92" spans="2:13" ht="120" x14ac:dyDescent="0.25">
      <c r="B92" s="176">
        <v>82</v>
      </c>
      <c r="C92" s="183" t="s">
        <v>1195</v>
      </c>
      <c r="D92" s="180" t="s">
        <v>1038</v>
      </c>
      <c r="E92" s="180" t="s">
        <v>1182</v>
      </c>
      <c r="F92" s="184" t="s">
        <v>1180</v>
      </c>
      <c r="G92" s="159" t="s">
        <v>350</v>
      </c>
      <c r="H92" s="180" t="s">
        <v>1188</v>
      </c>
      <c r="I92" s="181">
        <v>3185726</v>
      </c>
      <c r="J92" s="181">
        <v>2073226</v>
      </c>
      <c r="K92" s="182">
        <v>112500</v>
      </c>
      <c r="L92" s="182">
        <v>1000000</v>
      </c>
      <c r="M92" s="149"/>
    </row>
    <row r="93" spans="2:13" ht="120" x14ac:dyDescent="0.25">
      <c r="B93" s="176">
        <v>83</v>
      </c>
      <c r="C93" s="174" t="s">
        <v>1193</v>
      </c>
      <c r="D93" s="180" t="s">
        <v>1194</v>
      </c>
      <c r="E93" s="180" t="s">
        <v>1182</v>
      </c>
      <c r="F93" s="184" t="s">
        <v>1180</v>
      </c>
      <c r="G93" s="159" t="s">
        <v>557</v>
      </c>
      <c r="H93" s="180" t="s">
        <v>1188</v>
      </c>
      <c r="I93" s="164">
        <v>1983300</v>
      </c>
      <c r="J93" s="181">
        <v>744000</v>
      </c>
      <c r="K93" s="182">
        <v>112500</v>
      </c>
      <c r="L93" s="182">
        <v>900000</v>
      </c>
      <c r="M93" s="182">
        <v>226800</v>
      </c>
    </row>
    <row r="94" spans="2:13" ht="52.5" customHeight="1" x14ac:dyDescent="0.25">
      <c r="B94" s="176">
        <v>84</v>
      </c>
      <c r="C94" s="174" t="s">
        <v>1189</v>
      </c>
      <c r="D94" s="180" t="s">
        <v>1190</v>
      </c>
      <c r="E94" s="180" t="s">
        <v>1192</v>
      </c>
      <c r="F94" s="184" t="s">
        <v>1191</v>
      </c>
      <c r="G94" s="159" t="s">
        <v>551</v>
      </c>
      <c r="H94" s="180" t="s">
        <v>1157</v>
      </c>
      <c r="I94" s="181">
        <v>1578500</v>
      </c>
      <c r="J94" s="181">
        <v>666000</v>
      </c>
      <c r="K94" s="182">
        <v>112500</v>
      </c>
      <c r="L94" s="182">
        <v>800000</v>
      </c>
      <c r="M94" s="187"/>
    </row>
    <row r="95" spans="2:13" ht="120" x14ac:dyDescent="0.25">
      <c r="B95" s="176">
        <v>85</v>
      </c>
      <c r="C95" s="183" t="s">
        <v>1181</v>
      </c>
      <c r="D95" s="180" t="s">
        <v>1006</v>
      </c>
      <c r="E95" s="180" t="s">
        <v>1182</v>
      </c>
      <c r="F95" s="184" t="s">
        <v>1180</v>
      </c>
      <c r="G95" s="159" t="s">
        <v>556</v>
      </c>
      <c r="H95" s="180" t="s">
        <v>1188</v>
      </c>
      <c r="I95" s="181">
        <v>2845625</v>
      </c>
      <c r="J95" s="181">
        <v>2133125</v>
      </c>
      <c r="K95" s="182">
        <v>112500</v>
      </c>
      <c r="L95" s="182">
        <v>600000</v>
      </c>
      <c r="M95" s="187"/>
    </row>
    <row r="96" spans="2:13" ht="120" x14ac:dyDescent="0.25">
      <c r="B96" s="176">
        <v>86</v>
      </c>
      <c r="C96" s="174" t="s">
        <v>796</v>
      </c>
      <c r="D96" s="180" t="s">
        <v>797</v>
      </c>
      <c r="E96" s="180" t="s">
        <v>1183</v>
      </c>
      <c r="F96" s="184" t="s">
        <v>1180</v>
      </c>
      <c r="G96" s="159" t="s">
        <v>353</v>
      </c>
      <c r="H96" s="180" t="s">
        <v>1188</v>
      </c>
      <c r="I96" s="164">
        <v>485250</v>
      </c>
      <c r="J96" s="181">
        <v>222750</v>
      </c>
      <c r="K96" s="182">
        <v>112500</v>
      </c>
      <c r="L96" s="182">
        <v>150000</v>
      </c>
      <c r="M96" s="166"/>
    </row>
    <row r="97" spans="2:13" ht="120" x14ac:dyDescent="0.25">
      <c r="B97" s="176">
        <v>87</v>
      </c>
      <c r="C97" s="174" t="s">
        <v>1169</v>
      </c>
      <c r="D97" s="180" t="s">
        <v>1168</v>
      </c>
      <c r="E97" s="180" t="s">
        <v>1183</v>
      </c>
      <c r="F97" s="184" t="s">
        <v>1180</v>
      </c>
      <c r="G97" s="159" t="s">
        <v>353</v>
      </c>
      <c r="H97" s="180" t="s">
        <v>1188</v>
      </c>
      <c r="I97" s="181">
        <v>485250</v>
      </c>
      <c r="J97" s="181">
        <v>222750</v>
      </c>
      <c r="K97" s="182">
        <v>112500</v>
      </c>
      <c r="L97" s="182">
        <v>150000</v>
      </c>
      <c r="M97" s="166"/>
    </row>
    <row r="98" spans="2:13" ht="120" x14ac:dyDescent="0.25">
      <c r="B98" s="176">
        <v>88</v>
      </c>
      <c r="C98" s="174" t="s">
        <v>1167</v>
      </c>
      <c r="D98" s="180" t="s">
        <v>1168</v>
      </c>
      <c r="E98" s="180" t="s">
        <v>1183</v>
      </c>
      <c r="F98" s="184" t="s">
        <v>1180</v>
      </c>
      <c r="G98" s="159" t="s">
        <v>353</v>
      </c>
      <c r="H98" s="180" t="s">
        <v>1188</v>
      </c>
      <c r="I98" s="181">
        <v>568400</v>
      </c>
      <c r="J98" s="181">
        <v>305900</v>
      </c>
      <c r="K98" s="182">
        <v>112500</v>
      </c>
      <c r="L98" s="182">
        <v>150000</v>
      </c>
      <c r="M98" s="166"/>
    </row>
    <row r="99" spans="2:13" ht="120" x14ac:dyDescent="0.25">
      <c r="B99" s="176">
        <v>89</v>
      </c>
      <c r="C99" s="174" t="s">
        <v>1179</v>
      </c>
      <c r="D99" s="180" t="s">
        <v>1178</v>
      </c>
      <c r="E99" s="180" t="s">
        <v>1183</v>
      </c>
      <c r="F99" s="184" t="s">
        <v>1180</v>
      </c>
      <c r="G99" s="159" t="s">
        <v>339</v>
      </c>
      <c r="H99" s="180" t="s">
        <v>1188</v>
      </c>
      <c r="I99" s="164">
        <v>2347656</v>
      </c>
      <c r="J99" s="181">
        <v>1235156</v>
      </c>
      <c r="K99" s="182">
        <v>112500</v>
      </c>
      <c r="L99" s="182">
        <v>1000000</v>
      </c>
      <c r="M99" s="166"/>
    </row>
    <row r="100" spans="2:13" ht="120" x14ac:dyDescent="0.25">
      <c r="B100" s="176">
        <v>90</v>
      </c>
      <c r="C100" s="174" t="s">
        <v>1177</v>
      </c>
      <c r="D100" s="180" t="s">
        <v>1178</v>
      </c>
      <c r="E100" s="180" t="s">
        <v>1183</v>
      </c>
      <c r="F100" s="184" t="s">
        <v>1180</v>
      </c>
      <c r="G100" s="159" t="s">
        <v>339</v>
      </c>
      <c r="H100" s="180" t="s">
        <v>1188</v>
      </c>
      <c r="I100" s="164">
        <v>2347656</v>
      </c>
      <c r="J100" s="181">
        <v>1235156</v>
      </c>
      <c r="K100" s="182">
        <v>112500</v>
      </c>
      <c r="L100" s="182">
        <v>1000000</v>
      </c>
      <c r="M100" s="166"/>
    </row>
    <row r="101" spans="2:13" ht="120" x14ac:dyDescent="0.25">
      <c r="B101" s="176">
        <v>91</v>
      </c>
      <c r="C101" s="174" t="s">
        <v>1175</v>
      </c>
      <c r="D101" s="180" t="s">
        <v>1176</v>
      </c>
      <c r="E101" s="180" t="s">
        <v>1183</v>
      </c>
      <c r="F101" s="184" t="s">
        <v>1180</v>
      </c>
      <c r="G101" s="159" t="s">
        <v>556</v>
      </c>
      <c r="H101" s="180" t="s">
        <v>1188</v>
      </c>
      <c r="I101" s="164">
        <v>2845625</v>
      </c>
      <c r="J101" s="181">
        <v>2133125</v>
      </c>
      <c r="K101" s="182">
        <v>112500</v>
      </c>
      <c r="L101" s="182">
        <v>600000</v>
      </c>
      <c r="M101" s="166"/>
    </row>
    <row r="102" spans="2:13" ht="120" x14ac:dyDescent="0.25">
      <c r="B102" s="176">
        <v>92</v>
      </c>
      <c r="C102" s="174" t="s">
        <v>1174</v>
      </c>
      <c r="D102" s="180" t="s">
        <v>1006</v>
      </c>
      <c r="E102" s="180" t="s">
        <v>1183</v>
      </c>
      <c r="F102" s="184" t="s">
        <v>1180</v>
      </c>
      <c r="G102" s="159" t="s">
        <v>556</v>
      </c>
      <c r="H102" s="180" t="s">
        <v>1188</v>
      </c>
      <c r="I102" s="164">
        <v>2845625</v>
      </c>
      <c r="J102" s="181">
        <v>2133125</v>
      </c>
      <c r="K102" s="182">
        <v>112500</v>
      </c>
      <c r="L102" s="182">
        <v>600000</v>
      </c>
      <c r="M102" s="187"/>
    </row>
    <row r="103" spans="2:13" ht="120" x14ac:dyDescent="0.25">
      <c r="B103" s="176">
        <v>93</v>
      </c>
      <c r="C103" s="174" t="s">
        <v>662</v>
      </c>
      <c r="D103" s="180" t="s">
        <v>1212</v>
      </c>
      <c r="E103" s="180" t="s">
        <v>1183</v>
      </c>
      <c r="F103" s="184" t="s">
        <v>1180</v>
      </c>
      <c r="G103" s="180" t="s">
        <v>315</v>
      </c>
      <c r="H103" s="180" t="s">
        <v>1188</v>
      </c>
      <c r="I103" s="181">
        <v>1654571</v>
      </c>
      <c r="J103" s="181">
        <v>442071</v>
      </c>
      <c r="K103" s="182">
        <v>112500</v>
      </c>
      <c r="L103" s="182">
        <v>1100000</v>
      </c>
      <c r="M103" s="187"/>
    </row>
    <row r="104" spans="2:13" ht="120" x14ac:dyDescent="0.25">
      <c r="B104" s="176">
        <v>94</v>
      </c>
      <c r="C104" s="183" t="s">
        <v>1050</v>
      </c>
      <c r="D104" s="180" t="s">
        <v>1212</v>
      </c>
      <c r="E104" s="180" t="s">
        <v>1183</v>
      </c>
      <c r="F104" s="184" t="s">
        <v>1180</v>
      </c>
      <c r="G104" s="180" t="s">
        <v>315</v>
      </c>
      <c r="H104" s="180" t="s">
        <v>1188</v>
      </c>
      <c r="I104" s="181">
        <v>1018400</v>
      </c>
      <c r="J104" s="181">
        <v>305900</v>
      </c>
      <c r="K104" s="182">
        <v>112500</v>
      </c>
      <c r="L104" s="182">
        <v>600000</v>
      </c>
      <c r="M104" s="187"/>
    </row>
    <row r="105" spans="2:13" ht="120" x14ac:dyDescent="0.25">
      <c r="B105" s="176">
        <v>95</v>
      </c>
      <c r="C105" s="183" t="s">
        <v>732</v>
      </c>
      <c r="D105" s="180" t="s">
        <v>1178</v>
      </c>
      <c r="E105" s="180" t="s">
        <v>1183</v>
      </c>
      <c r="F105" s="184" t="s">
        <v>1180</v>
      </c>
      <c r="G105" s="180" t="s">
        <v>339</v>
      </c>
      <c r="H105" s="180" t="s">
        <v>1188</v>
      </c>
      <c r="I105" s="181">
        <v>2347656</v>
      </c>
      <c r="J105" s="181">
        <v>1235156</v>
      </c>
      <c r="K105" s="182">
        <v>112500</v>
      </c>
      <c r="L105" s="182">
        <v>1000000</v>
      </c>
      <c r="M105" s="187"/>
    </row>
    <row r="106" spans="2:13" ht="120" x14ac:dyDescent="0.25">
      <c r="B106" s="176">
        <v>96</v>
      </c>
      <c r="C106" s="183" t="s">
        <v>1211</v>
      </c>
      <c r="D106" s="180" t="s">
        <v>1210</v>
      </c>
      <c r="E106" s="180" t="s">
        <v>1183</v>
      </c>
      <c r="F106" s="184" t="s">
        <v>1180</v>
      </c>
      <c r="G106" s="180" t="s">
        <v>316</v>
      </c>
      <c r="H106" s="180" t="s">
        <v>1188</v>
      </c>
      <c r="I106" s="181">
        <v>1412130</v>
      </c>
      <c r="J106" s="181">
        <v>701630</v>
      </c>
      <c r="K106" s="182">
        <v>112500</v>
      </c>
      <c r="L106" s="182">
        <v>598000</v>
      </c>
      <c r="M106" s="187"/>
    </row>
    <row r="107" spans="2:13" ht="120" x14ac:dyDescent="0.25">
      <c r="B107" s="176">
        <v>97</v>
      </c>
      <c r="C107" s="183" t="s">
        <v>1209</v>
      </c>
      <c r="D107" s="180" t="s">
        <v>1210</v>
      </c>
      <c r="E107" s="180" t="s">
        <v>1184</v>
      </c>
      <c r="F107" s="184" t="s">
        <v>1186</v>
      </c>
      <c r="G107" s="180" t="s">
        <v>316</v>
      </c>
      <c r="H107" s="180" t="s">
        <v>1188</v>
      </c>
      <c r="I107" s="181">
        <v>1412130</v>
      </c>
      <c r="J107" s="181">
        <v>701630</v>
      </c>
      <c r="K107" s="182">
        <v>112500</v>
      </c>
      <c r="L107" s="182">
        <v>598000</v>
      </c>
      <c r="M107" s="187"/>
    </row>
    <row r="108" spans="2:13" ht="120" x14ac:dyDescent="0.25">
      <c r="B108" s="176">
        <v>98</v>
      </c>
      <c r="C108" s="183" t="s">
        <v>739</v>
      </c>
      <c r="D108" s="180" t="s">
        <v>1171</v>
      </c>
      <c r="E108" s="180" t="s">
        <v>1185</v>
      </c>
      <c r="F108" s="184" t="s">
        <v>1187</v>
      </c>
      <c r="G108" s="180" t="s">
        <v>307</v>
      </c>
      <c r="H108" s="180" t="s">
        <v>1188</v>
      </c>
      <c r="I108" s="181">
        <v>504000</v>
      </c>
      <c r="J108" s="181">
        <v>241500</v>
      </c>
      <c r="K108" s="182">
        <v>112500</v>
      </c>
      <c r="L108" s="182">
        <v>150000</v>
      </c>
      <c r="M108" s="187"/>
    </row>
    <row r="109" spans="2:13" ht="120" x14ac:dyDescent="0.25">
      <c r="B109" s="176">
        <v>99</v>
      </c>
      <c r="C109" s="183" t="s">
        <v>895</v>
      </c>
      <c r="D109" s="180" t="s">
        <v>1208</v>
      </c>
      <c r="E109" s="180" t="s">
        <v>1183</v>
      </c>
      <c r="F109" s="184" t="s">
        <v>1180</v>
      </c>
      <c r="G109" s="180" t="s">
        <v>551</v>
      </c>
      <c r="H109" s="180" t="s">
        <v>1188</v>
      </c>
      <c r="I109" s="181">
        <v>1652500</v>
      </c>
      <c r="J109" s="181">
        <v>540000</v>
      </c>
      <c r="K109" s="182">
        <v>112500</v>
      </c>
      <c r="L109" s="182">
        <v>1000000</v>
      </c>
      <c r="M109" s="149"/>
    </row>
    <row r="110" spans="2:13" ht="120" x14ac:dyDescent="0.25">
      <c r="B110" s="176">
        <v>100</v>
      </c>
      <c r="C110" s="183" t="s">
        <v>1206</v>
      </c>
      <c r="D110" s="180" t="s">
        <v>1207</v>
      </c>
      <c r="E110" s="180" t="s">
        <v>1183</v>
      </c>
      <c r="F110" s="184" t="s">
        <v>1180</v>
      </c>
      <c r="G110" s="180" t="s">
        <v>551</v>
      </c>
      <c r="H110" s="180" t="s">
        <v>1188</v>
      </c>
      <c r="I110" s="181">
        <v>1652500</v>
      </c>
      <c r="J110" s="181">
        <v>540000</v>
      </c>
      <c r="K110" s="182">
        <v>112500</v>
      </c>
      <c r="L110" s="182">
        <v>1000000</v>
      </c>
      <c r="M110" s="187"/>
    </row>
    <row r="111" spans="2:13" ht="120" x14ac:dyDescent="0.25">
      <c r="B111" s="176">
        <v>101</v>
      </c>
      <c r="C111" s="174" t="s">
        <v>1205</v>
      </c>
      <c r="D111" s="180" t="s">
        <v>1171</v>
      </c>
      <c r="E111" s="180" t="s">
        <v>1183</v>
      </c>
      <c r="F111" s="184" t="s">
        <v>1180</v>
      </c>
      <c r="G111" s="159" t="s">
        <v>307</v>
      </c>
      <c r="H111" s="180" t="s">
        <v>1188</v>
      </c>
      <c r="I111" s="181">
        <v>1479000</v>
      </c>
      <c r="J111" s="181">
        <v>241500</v>
      </c>
      <c r="K111" s="182">
        <v>112500</v>
      </c>
      <c r="L111" s="182">
        <v>1125000</v>
      </c>
      <c r="M111" s="187"/>
    </row>
    <row r="112" spans="2:13" ht="75" x14ac:dyDescent="0.25">
      <c r="B112" s="176">
        <v>102</v>
      </c>
      <c r="C112" s="183" t="s">
        <v>1203</v>
      </c>
      <c r="D112" s="180" t="s">
        <v>1200</v>
      </c>
      <c r="E112" s="180" t="s">
        <v>1202</v>
      </c>
      <c r="F112" s="184" t="s">
        <v>1201</v>
      </c>
      <c r="G112" s="180" t="s">
        <v>353</v>
      </c>
      <c r="H112" s="180" t="s">
        <v>1204</v>
      </c>
      <c r="I112" s="181">
        <v>1035250</v>
      </c>
      <c r="J112" s="181">
        <v>222750</v>
      </c>
      <c r="K112" s="182">
        <v>112500</v>
      </c>
      <c r="L112" s="182">
        <v>700000</v>
      </c>
      <c r="M112" s="187"/>
    </row>
    <row r="113" spans="2:13" ht="120" x14ac:dyDescent="0.25">
      <c r="B113" s="176">
        <v>103</v>
      </c>
      <c r="C113" s="174" t="s">
        <v>1216</v>
      </c>
      <c r="D113" s="180" t="s">
        <v>1199</v>
      </c>
      <c r="E113" s="180" t="s">
        <v>1183</v>
      </c>
      <c r="F113" s="184" t="s">
        <v>1180</v>
      </c>
      <c r="G113" s="159" t="s">
        <v>816</v>
      </c>
      <c r="H113" s="180" t="s">
        <v>1188</v>
      </c>
      <c r="I113" s="164">
        <v>2564488</v>
      </c>
      <c r="J113" s="181">
        <v>1871988</v>
      </c>
      <c r="K113" s="182">
        <v>112500</v>
      </c>
      <c r="L113" s="182">
        <v>580000</v>
      </c>
      <c r="M113" s="166"/>
    </row>
    <row r="114" spans="2:13" ht="120" x14ac:dyDescent="0.25">
      <c r="B114" s="176">
        <v>104</v>
      </c>
      <c r="C114" s="174" t="s">
        <v>700</v>
      </c>
      <c r="D114" s="180" t="s">
        <v>1199</v>
      </c>
      <c r="E114" s="180" t="s">
        <v>1184</v>
      </c>
      <c r="F114" s="184" t="s">
        <v>1186</v>
      </c>
      <c r="G114" s="159" t="s">
        <v>816</v>
      </c>
      <c r="H114" s="180" t="s">
        <v>1188</v>
      </c>
      <c r="I114" s="181">
        <v>2694274</v>
      </c>
      <c r="J114" s="181">
        <v>2001774</v>
      </c>
      <c r="K114" s="182">
        <v>112500</v>
      </c>
      <c r="L114" s="182">
        <v>580000</v>
      </c>
      <c r="M114" s="187"/>
    </row>
  </sheetData>
  <mergeCells count="14">
    <mergeCell ref="G9:G10"/>
    <mergeCell ref="H9:H10"/>
    <mergeCell ref="I9:I10"/>
    <mergeCell ref="J9:M9"/>
    <mergeCell ref="I1:M1"/>
    <mergeCell ref="I2:M2"/>
    <mergeCell ref="I3:M3"/>
    <mergeCell ref="B5:N5"/>
    <mergeCell ref="B6:N6"/>
    <mergeCell ref="B9:B10"/>
    <mergeCell ref="C9:C10"/>
    <mergeCell ref="D9:D10"/>
    <mergeCell ref="E9:E10"/>
    <mergeCell ref="F9:F10"/>
  </mergeCells>
  <pageMargins left="0.7" right="0.7" top="0.75" bottom="0.75" header="0.3" footer="0.3"/>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15"/>
  <sheetViews>
    <sheetView workbookViewId="0">
      <selection activeCell="A5" sqref="A5:J5"/>
    </sheetView>
  </sheetViews>
  <sheetFormatPr defaultRowHeight="15" x14ac:dyDescent="0.25"/>
  <cols>
    <col min="1" max="1" width="9.140625" style="28"/>
    <col min="2" max="2" width="28.5703125" style="28" customWidth="1"/>
    <col min="3" max="3" width="13.5703125" style="28" customWidth="1"/>
    <col min="4" max="5" width="18.28515625" style="28" customWidth="1"/>
    <col min="6" max="6" width="20.140625" style="28" customWidth="1"/>
    <col min="7" max="7" width="19" style="28" customWidth="1"/>
    <col min="8" max="8" width="23.85546875" style="28" customWidth="1"/>
    <col min="9" max="9" width="21.140625" style="28" customWidth="1"/>
    <col min="10" max="10" width="41.140625" style="28" customWidth="1"/>
    <col min="11" max="16384" width="9.140625" style="28"/>
  </cols>
  <sheetData>
    <row r="1" spans="1:12" x14ac:dyDescent="0.25">
      <c r="G1" s="29"/>
      <c r="H1" s="29"/>
      <c r="I1" s="248" t="s">
        <v>14</v>
      </c>
      <c r="J1" s="248"/>
      <c r="K1" s="29"/>
      <c r="L1" s="29"/>
    </row>
    <row r="2" spans="1:12" x14ac:dyDescent="0.25">
      <c r="G2" s="29"/>
      <c r="H2" s="29"/>
      <c r="I2" s="248" t="s">
        <v>22</v>
      </c>
      <c r="J2" s="248"/>
      <c r="K2" s="29"/>
      <c r="L2" s="29"/>
    </row>
    <row r="3" spans="1:12" x14ac:dyDescent="0.25">
      <c r="G3" s="29"/>
      <c r="H3" s="29"/>
      <c r="I3" s="248" t="s">
        <v>56</v>
      </c>
      <c r="J3" s="248"/>
      <c r="K3" s="29"/>
      <c r="L3" s="29"/>
    </row>
    <row r="5" spans="1:12" ht="18.75" x14ac:dyDescent="0.25">
      <c r="A5" s="251" t="s">
        <v>229</v>
      </c>
      <c r="B5" s="249"/>
      <c r="C5" s="249"/>
      <c r="D5" s="249"/>
      <c r="E5" s="249"/>
      <c r="F5" s="249"/>
      <c r="G5" s="249"/>
      <c r="H5" s="249"/>
      <c r="I5" s="249"/>
      <c r="J5" s="249"/>
      <c r="K5" s="29"/>
      <c r="L5" s="29"/>
    </row>
    <row r="6" spans="1:12" ht="18.75" x14ac:dyDescent="0.25">
      <c r="A6" s="249" t="s">
        <v>39</v>
      </c>
      <c r="B6" s="249"/>
      <c r="C6" s="249"/>
      <c r="D6" s="249"/>
      <c r="E6" s="249"/>
      <c r="F6" s="249"/>
      <c r="G6" s="249"/>
      <c r="H6" s="249"/>
      <c r="I6" s="249"/>
      <c r="J6" s="249"/>
      <c r="K6" s="29"/>
      <c r="L6" s="29"/>
    </row>
    <row r="7" spans="1:12" ht="18.75" x14ac:dyDescent="0.3">
      <c r="J7" s="26" t="s">
        <v>67</v>
      </c>
    </row>
    <row r="8" spans="1:12" ht="15.75" customHeight="1" x14ac:dyDescent="0.25">
      <c r="A8" s="250" t="s">
        <v>40</v>
      </c>
      <c r="B8" s="250" t="s">
        <v>41</v>
      </c>
      <c r="C8" s="252" t="s">
        <v>42</v>
      </c>
      <c r="D8" s="253"/>
      <c r="E8" s="253"/>
      <c r="F8" s="253"/>
      <c r="G8" s="253"/>
      <c r="H8" s="253"/>
      <c r="I8" s="253"/>
      <c r="J8" s="254"/>
    </row>
    <row r="9" spans="1:12" ht="15.75" x14ac:dyDescent="0.25">
      <c r="A9" s="250"/>
      <c r="B9" s="250"/>
      <c r="C9" s="250" t="s">
        <v>43</v>
      </c>
      <c r="D9" s="252" t="s">
        <v>44</v>
      </c>
      <c r="E9" s="253"/>
      <c r="F9" s="253"/>
      <c r="G9" s="253"/>
      <c r="H9" s="253"/>
      <c r="I9" s="253"/>
      <c r="J9" s="254"/>
    </row>
    <row r="10" spans="1:12" ht="63" x14ac:dyDescent="0.25">
      <c r="A10" s="250"/>
      <c r="B10" s="250"/>
      <c r="C10" s="250"/>
      <c r="D10" s="6" t="s">
        <v>45</v>
      </c>
      <c r="E10" s="6" t="s">
        <v>46</v>
      </c>
      <c r="F10" s="6" t="s">
        <v>47</v>
      </c>
      <c r="G10" s="6" t="s">
        <v>46</v>
      </c>
      <c r="H10" s="6" t="s">
        <v>48</v>
      </c>
      <c r="I10" s="6" t="s">
        <v>46</v>
      </c>
      <c r="J10" s="6" t="s">
        <v>49</v>
      </c>
    </row>
    <row r="11" spans="1:12" ht="15.75" x14ac:dyDescent="0.25">
      <c r="A11" s="6" t="s">
        <v>50</v>
      </c>
      <c r="B11" s="30" t="s">
        <v>51</v>
      </c>
      <c r="C11" s="31">
        <f>D11+F11+H11</f>
        <v>2859778</v>
      </c>
      <c r="D11" s="7">
        <v>2119134</v>
      </c>
      <c r="E11" s="7">
        <v>1629701.2</v>
      </c>
      <c r="F11" s="7">
        <v>504782</v>
      </c>
      <c r="G11" s="7">
        <v>400596.4</v>
      </c>
      <c r="H11" s="7">
        <v>235862</v>
      </c>
      <c r="I11" s="7">
        <v>209753.1</v>
      </c>
      <c r="J11" s="8"/>
    </row>
    <row r="12" spans="1:12" ht="15.75" x14ac:dyDescent="0.25">
      <c r="A12" s="6" t="s">
        <v>52</v>
      </c>
      <c r="B12" s="9"/>
      <c r="C12" s="9"/>
      <c r="D12" s="9"/>
      <c r="E12" s="9"/>
      <c r="F12" s="9"/>
      <c r="G12" s="9"/>
      <c r="H12" s="9"/>
      <c r="I12" s="9"/>
      <c r="J12" s="8"/>
    </row>
    <row r="13" spans="1:12" ht="15.75" x14ac:dyDescent="0.25">
      <c r="A13" s="6" t="s">
        <v>53</v>
      </c>
      <c r="B13" s="9"/>
      <c r="C13" s="9"/>
      <c r="D13" s="9"/>
      <c r="E13" s="9"/>
      <c r="F13" s="9"/>
      <c r="G13" s="9"/>
      <c r="H13" s="9"/>
      <c r="I13" s="9"/>
      <c r="J13" s="8"/>
    </row>
    <row r="14" spans="1:12" ht="15.75" x14ac:dyDescent="0.25">
      <c r="A14" s="6" t="s">
        <v>54</v>
      </c>
      <c r="B14" s="9"/>
      <c r="C14" s="9"/>
      <c r="D14" s="9"/>
      <c r="E14" s="9"/>
      <c r="F14" s="9"/>
      <c r="G14" s="9"/>
      <c r="H14" s="9"/>
      <c r="I14" s="9"/>
      <c r="J14" s="8"/>
    </row>
    <row r="15" spans="1:12" ht="15.75" x14ac:dyDescent="0.25">
      <c r="A15" s="250" t="s">
        <v>55</v>
      </c>
      <c r="B15" s="250"/>
      <c r="C15" s="31">
        <f>C11</f>
        <v>2859778</v>
      </c>
      <c r="D15" s="32">
        <f>D11</f>
        <v>2119134</v>
      </c>
      <c r="E15" s="32">
        <f t="shared" ref="E15:I15" si="0">E11</f>
        <v>1629701.2</v>
      </c>
      <c r="F15" s="32">
        <f t="shared" si="0"/>
        <v>504782</v>
      </c>
      <c r="G15" s="32">
        <f t="shared" si="0"/>
        <v>400596.4</v>
      </c>
      <c r="H15" s="32">
        <f t="shared" si="0"/>
        <v>235862</v>
      </c>
      <c r="I15" s="32">
        <f t="shared" si="0"/>
        <v>209753.1</v>
      </c>
      <c r="J15" s="6">
        <v>0</v>
      </c>
    </row>
  </sheetData>
  <mergeCells count="11">
    <mergeCell ref="I1:J1"/>
    <mergeCell ref="I2:J2"/>
    <mergeCell ref="I3:J3"/>
    <mergeCell ref="A6:J6"/>
    <mergeCell ref="A15:B15"/>
    <mergeCell ref="A5:J5"/>
    <mergeCell ref="A8:A10"/>
    <mergeCell ref="B8:B10"/>
    <mergeCell ref="C8:J8"/>
    <mergeCell ref="C9:C10"/>
    <mergeCell ref="D9:J9"/>
  </mergeCells>
  <pageMargins left="0.70866141732283472" right="0.70866141732283472" top="0.74803149606299213" bottom="0.74803149606299213" header="0.31496062992125984" footer="0.31496062992125984"/>
  <pageSetup paperSize="9" scale="61" orientation="landscape" horizontalDpi="0" verticalDpi="0"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sheetPr>
  <dimension ref="A1:N42"/>
  <sheetViews>
    <sheetView topLeftCell="A31" workbookViewId="0">
      <selection activeCell="M11" sqref="M11:M42"/>
    </sheetView>
  </sheetViews>
  <sheetFormatPr defaultRowHeight="15" x14ac:dyDescent="0.25"/>
  <cols>
    <col min="1" max="1" width="9.140625" style="33"/>
    <col min="2" max="2" width="9.140625" style="136"/>
    <col min="3" max="3" width="20.5703125" style="33" bestFit="1" customWidth="1"/>
    <col min="4" max="4" width="17.28515625" style="33" customWidth="1"/>
    <col min="5" max="5" width="12.5703125" style="33" customWidth="1"/>
    <col min="6" max="6" width="14.42578125" style="33" bestFit="1" customWidth="1"/>
    <col min="7" max="7" width="21" style="33" customWidth="1"/>
    <col min="8" max="8" width="39.7109375" style="33" customWidth="1"/>
    <col min="9" max="9" width="16.42578125" style="33" customWidth="1"/>
    <col min="10" max="10" width="15.42578125" style="33" customWidth="1"/>
    <col min="11" max="11" width="16" style="33" customWidth="1"/>
    <col min="12" max="12" width="15.5703125" style="33" customWidth="1"/>
    <col min="13" max="13" width="17.5703125" style="33" customWidth="1"/>
    <col min="14" max="14" width="15.85546875" style="33" customWidth="1"/>
    <col min="15" max="16384" width="9.140625" style="33"/>
  </cols>
  <sheetData>
    <row r="1" spans="2:14" x14ac:dyDescent="0.25">
      <c r="I1" s="268" t="s">
        <v>14</v>
      </c>
      <c r="J1" s="268"/>
      <c r="K1" s="268"/>
      <c r="L1" s="268"/>
      <c r="M1" s="268"/>
    </row>
    <row r="2" spans="2:14" x14ac:dyDescent="0.25">
      <c r="I2" s="268" t="s">
        <v>22</v>
      </c>
      <c r="J2" s="268"/>
      <c r="K2" s="268"/>
      <c r="L2" s="268"/>
      <c r="M2" s="268"/>
    </row>
    <row r="3" spans="2:14" x14ac:dyDescent="0.25">
      <c r="I3" s="268" t="s">
        <v>113</v>
      </c>
      <c r="J3" s="268"/>
      <c r="K3" s="268"/>
      <c r="L3" s="268"/>
      <c r="M3" s="268"/>
    </row>
    <row r="5" spans="2:14" ht="48.75" customHeight="1" x14ac:dyDescent="0.3">
      <c r="B5" s="266" t="s">
        <v>1225</v>
      </c>
      <c r="C5" s="267"/>
      <c r="D5" s="267"/>
      <c r="E5" s="267"/>
      <c r="F5" s="267"/>
      <c r="G5" s="267"/>
      <c r="H5" s="267"/>
      <c r="I5" s="267"/>
      <c r="J5" s="267"/>
      <c r="K5" s="267"/>
      <c r="L5" s="267"/>
      <c r="M5" s="267"/>
      <c r="N5" s="267"/>
    </row>
    <row r="6" spans="2:14" x14ac:dyDescent="0.25">
      <c r="B6" s="270" t="s">
        <v>15</v>
      </c>
      <c r="C6" s="270"/>
      <c r="D6" s="270"/>
      <c r="E6" s="270"/>
      <c r="F6" s="270"/>
      <c r="G6" s="270"/>
      <c r="H6" s="270"/>
      <c r="I6" s="270"/>
      <c r="J6" s="270"/>
      <c r="K6" s="270"/>
      <c r="L6" s="270"/>
      <c r="M6" s="270"/>
      <c r="N6" s="270"/>
    </row>
    <row r="8" spans="2:14" ht="15.75" x14ac:dyDescent="0.25">
      <c r="M8" s="41" t="s">
        <v>13</v>
      </c>
    </row>
    <row r="9" spans="2:14" ht="30" customHeight="1" x14ac:dyDescent="0.25">
      <c r="B9" s="327" t="s">
        <v>0</v>
      </c>
      <c r="C9" s="265" t="s">
        <v>1</v>
      </c>
      <c r="D9" s="264" t="s">
        <v>11</v>
      </c>
      <c r="E9" s="265" t="s">
        <v>10</v>
      </c>
      <c r="F9" s="265" t="s">
        <v>12</v>
      </c>
      <c r="G9" s="265" t="s">
        <v>5</v>
      </c>
      <c r="H9" s="264" t="s">
        <v>2</v>
      </c>
      <c r="I9" s="265" t="s">
        <v>3</v>
      </c>
      <c r="J9" s="264" t="s">
        <v>4</v>
      </c>
      <c r="K9" s="264"/>
      <c r="L9" s="264"/>
      <c r="M9" s="264"/>
    </row>
    <row r="10" spans="2:14" ht="37.5" customHeight="1" x14ac:dyDescent="0.25">
      <c r="B10" s="327"/>
      <c r="C10" s="265"/>
      <c r="D10" s="264"/>
      <c r="E10" s="264"/>
      <c r="F10" s="264"/>
      <c r="G10" s="264"/>
      <c r="H10" s="264"/>
      <c r="I10" s="265"/>
      <c r="J10" s="185" t="s">
        <v>6</v>
      </c>
      <c r="K10" s="185" t="s">
        <v>301</v>
      </c>
      <c r="L10" s="185" t="s">
        <v>8</v>
      </c>
      <c r="M10" s="185" t="s">
        <v>9</v>
      </c>
    </row>
    <row r="11" spans="2:14" ht="129" customHeight="1" x14ac:dyDescent="0.25">
      <c r="B11" s="139">
        <v>1</v>
      </c>
      <c r="C11" s="200" t="s">
        <v>1255</v>
      </c>
      <c r="D11" s="202" t="s">
        <v>1236</v>
      </c>
      <c r="E11" s="203" t="s">
        <v>1251</v>
      </c>
      <c r="F11" s="204" t="s">
        <v>1254</v>
      </c>
      <c r="G11" s="117" t="s">
        <v>802</v>
      </c>
      <c r="H11" s="203" t="s">
        <v>1253</v>
      </c>
      <c r="I11" s="205">
        <v>19072008</v>
      </c>
      <c r="J11" s="206">
        <v>11896985</v>
      </c>
      <c r="K11" s="206"/>
      <c r="L11" s="206">
        <v>7175023</v>
      </c>
      <c r="M11" s="207"/>
    </row>
    <row r="12" spans="2:14" ht="132" customHeight="1" x14ac:dyDescent="0.25">
      <c r="B12" s="139">
        <v>2</v>
      </c>
      <c r="C12" s="208" t="s">
        <v>1250</v>
      </c>
      <c r="D12" s="202" t="s">
        <v>1210</v>
      </c>
      <c r="E12" s="203" t="s">
        <v>1251</v>
      </c>
      <c r="F12" s="204" t="s">
        <v>1252</v>
      </c>
      <c r="G12" s="117" t="s">
        <v>802</v>
      </c>
      <c r="H12" s="203" t="s">
        <v>1253</v>
      </c>
      <c r="I12" s="100">
        <v>19303742</v>
      </c>
      <c r="J12" s="206">
        <v>11719206</v>
      </c>
      <c r="K12" s="206"/>
      <c r="L12" s="206">
        <v>7584536</v>
      </c>
      <c r="M12" s="209"/>
    </row>
    <row r="13" spans="2:14" ht="143.25" customHeight="1" x14ac:dyDescent="0.25">
      <c r="B13" s="139">
        <v>3</v>
      </c>
      <c r="C13" s="210" t="s">
        <v>1240</v>
      </c>
      <c r="D13" s="202" t="s">
        <v>1241</v>
      </c>
      <c r="E13" s="203" t="s">
        <v>1242</v>
      </c>
      <c r="F13" s="204" t="s">
        <v>1243</v>
      </c>
      <c r="G13" s="202" t="s">
        <v>1226</v>
      </c>
      <c r="H13" s="203" t="s">
        <v>1244</v>
      </c>
      <c r="I13" s="100">
        <v>41170671</v>
      </c>
      <c r="J13" s="206">
        <v>13323776</v>
      </c>
      <c r="K13" s="206">
        <v>2152558</v>
      </c>
      <c r="L13" s="206">
        <v>21924006</v>
      </c>
      <c r="M13" s="207">
        <v>3770331</v>
      </c>
    </row>
    <row r="14" spans="2:14" ht="126.75" customHeight="1" x14ac:dyDescent="0.25">
      <c r="B14" s="139">
        <v>4</v>
      </c>
      <c r="C14" s="208" t="s">
        <v>1227</v>
      </c>
      <c r="D14" s="202" t="s">
        <v>1236</v>
      </c>
      <c r="E14" s="203" t="s">
        <v>1238</v>
      </c>
      <c r="F14" s="204" t="s">
        <v>1237</v>
      </c>
      <c r="G14" s="202" t="s">
        <v>1228</v>
      </c>
      <c r="H14" s="203" t="s">
        <v>1239</v>
      </c>
      <c r="I14" s="205">
        <v>29954948</v>
      </c>
      <c r="J14" s="206">
        <v>11831682</v>
      </c>
      <c r="K14" s="206">
        <v>4777993</v>
      </c>
      <c r="L14" s="206">
        <v>11442226</v>
      </c>
      <c r="M14" s="206">
        <v>1903047</v>
      </c>
    </row>
    <row r="15" spans="2:14" ht="103.5" customHeight="1" x14ac:dyDescent="0.25">
      <c r="B15" s="139">
        <v>5</v>
      </c>
      <c r="C15" s="200" t="s">
        <v>1235</v>
      </c>
      <c r="D15" s="117" t="s">
        <v>830</v>
      </c>
      <c r="E15" s="203" t="s">
        <v>1285</v>
      </c>
      <c r="F15" s="204" t="s">
        <v>1287</v>
      </c>
      <c r="G15" s="117" t="s">
        <v>1228</v>
      </c>
      <c r="H15" s="203" t="s">
        <v>1286</v>
      </c>
      <c r="I15" s="100">
        <v>28291216</v>
      </c>
      <c r="J15" s="101">
        <v>10551541</v>
      </c>
      <c r="K15" s="101">
        <v>4777993</v>
      </c>
      <c r="L15" s="101">
        <v>11591682</v>
      </c>
      <c r="M15" s="101">
        <v>1370000</v>
      </c>
      <c r="N15" s="150" t="s">
        <v>578</v>
      </c>
    </row>
    <row r="16" spans="2:14" ht="114" customHeight="1" x14ac:dyDescent="0.25">
      <c r="B16" s="139">
        <v>6</v>
      </c>
      <c r="C16" s="200" t="s">
        <v>1284</v>
      </c>
      <c r="D16" s="117" t="s">
        <v>830</v>
      </c>
      <c r="E16" s="203" t="s">
        <v>1285</v>
      </c>
      <c r="F16" s="204" t="s">
        <v>1287</v>
      </c>
      <c r="G16" s="117" t="s">
        <v>1228</v>
      </c>
      <c r="H16" s="203" t="s">
        <v>1286</v>
      </c>
      <c r="I16" s="205">
        <v>26615154</v>
      </c>
      <c r="J16" s="206">
        <v>10551541</v>
      </c>
      <c r="K16" s="206">
        <v>4777993</v>
      </c>
      <c r="L16" s="206">
        <v>9915620</v>
      </c>
      <c r="M16" s="206">
        <v>1370000</v>
      </c>
    </row>
    <row r="17" spans="1:13" ht="108" customHeight="1" x14ac:dyDescent="0.25">
      <c r="B17" s="139">
        <v>7</v>
      </c>
      <c r="C17" s="208" t="s">
        <v>558</v>
      </c>
      <c r="D17" s="202" t="s">
        <v>1283</v>
      </c>
      <c r="E17" s="203" t="s">
        <v>1279</v>
      </c>
      <c r="F17" s="204" t="s">
        <v>1280</v>
      </c>
      <c r="G17" s="117" t="s">
        <v>1229</v>
      </c>
      <c r="H17" s="203" t="s">
        <v>1281</v>
      </c>
      <c r="I17" s="100">
        <v>6229683</v>
      </c>
      <c r="J17" s="206">
        <v>3625632</v>
      </c>
      <c r="K17" s="206">
        <v>948999</v>
      </c>
      <c r="L17" s="206">
        <v>1655052</v>
      </c>
      <c r="M17" s="206"/>
    </row>
    <row r="18" spans="1:13" ht="104.25" customHeight="1" x14ac:dyDescent="0.25">
      <c r="B18" s="139">
        <v>8</v>
      </c>
      <c r="C18" s="208" t="s">
        <v>600</v>
      </c>
      <c r="D18" s="203" t="s">
        <v>1282</v>
      </c>
      <c r="E18" s="203" t="s">
        <v>1279</v>
      </c>
      <c r="F18" s="204" t="s">
        <v>1280</v>
      </c>
      <c r="G18" s="202" t="s">
        <v>1229</v>
      </c>
      <c r="H18" s="203" t="s">
        <v>1281</v>
      </c>
      <c r="I18" s="100">
        <v>5812499</v>
      </c>
      <c r="J18" s="211">
        <v>3208448</v>
      </c>
      <c r="K18" s="211">
        <v>948999</v>
      </c>
      <c r="L18" s="211">
        <v>1655052</v>
      </c>
      <c r="M18" s="212"/>
    </row>
    <row r="19" spans="1:13" ht="104.25" customHeight="1" x14ac:dyDescent="0.25">
      <c r="B19" s="139">
        <v>9</v>
      </c>
      <c r="C19" s="200" t="s">
        <v>1270</v>
      </c>
      <c r="D19" s="203" t="s">
        <v>1271</v>
      </c>
      <c r="E19" s="203" t="s">
        <v>1279</v>
      </c>
      <c r="F19" s="204" t="s">
        <v>1280</v>
      </c>
      <c r="G19" s="202" t="s">
        <v>1229</v>
      </c>
      <c r="H19" s="203" t="s">
        <v>1281</v>
      </c>
      <c r="I19" s="205">
        <v>5812499</v>
      </c>
      <c r="J19" s="211">
        <v>3208448</v>
      </c>
      <c r="K19" s="211">
        <v>948999</v>
      </c>
      <c r="L19" s="211">
        <v>1655052</v>
      </c>
      <c r="M19" s="212"/>
    </row>
    <row r="20" spans="1:13" ht="99.75" customHeight="1" x14ac:dyDescent="0.25">
      <c r="B20" s="139">
        <v>10</v>
      </c>
      <c r="C20" s="200" t="s">
        <v>1270</v>
      </c>
      <c r="D20" s="203" t="s">
        <v>1271</v>
      </c>
      <c r="E20" s="213" t="s">
        <v>1272</v>
      </c>
      <c r="F20" s="204" t="s">
        <v>1273</v>
      </c>
      <c r="G20" s="117" t="s">
        <v>802</v>
      </c>
      <c r="H20" s="203" t="s">
        <v>1274</v>
      </c>
      <c r="I20" s="100">
        <v>25116963</v>
      </c>
      <c r="J20" s="211">
        <v>10498297</v>
      </c>
      <c r="K20" s="211"/>
      <c r="L20" s="211">
        <v>13155312</v>
      </c>
      <c r="M20" s="214">
        <v>1463354</v>
      </c>
    </row>
    <row r="21" spans="1:13" ht="121.5" customHeight="1" x14ac:dyDescent="0.25">
      <c r="A21" s="42"/>
      <c r="B21" s="139">
        <v>11</v>
      </c>
      <c r="C21" s="200" t="s">
        <v>560</v>
      </c>
      <c r="D21" s="202" t="s">
        <v>542</v>
      </c>
      <c r="E21" s="99" t="s">
        <v>1266</v>
      </c>
      <c r="F21" s="204" t="s">
        <v>1265</v>
      </c>
      <c r="G21" s="117" t="s">
        <v>1264</v>
      </c>
      <c r="H21" s="203" t="s">
        <v>1267</v>
      </c>
      <c r="I21" s="118">
        <v>14645519</v>
      </c>
      <c r="J21" s="211">
        <v>14645519</v>
      </c>
      <c r="K21" s="215"/>
      <c r="L21" s="215"/>
      <c r="M21" s="216"/>
    </row>
    <row r="22" spans="1:13" ht="102.75" customHeight="1" x14ac:dyDescent="0.25">
      <c r="B22" s="139">
        <v>12</v>
      </c>
      <c r="C22" s="200" t="s">
        <v>1261</v>
      </c>
      <c r="D22" s="202" t="s">
        <v>1262</v>
      </c>
      <c r="E22" s="203" t="s">
        <v>1263</v>
      </c>
      <c r="F22" s="204" t="s">
        <v>1259</v>
      </c>
      <c r="G22" s="117" t="s">
        <v>569</v>
      </c>
      <c r="H22" s="203" t="s">
        <v>1260</v>
      </c>
      <c r="I22" s="217">
        <v>12499155</v>
      </c>
      <c r="J22" s="211">
        <v>5663733</v>
      </c>
      <c r="K22" s="211">
        <v>6835422</v>
      </c>
      <c r="L22" s="211"/>
      <c r="M22" s="214"/>
    </row>
    <row r="23" spans="1:13" ht="102.75" customHeight="1" x14ac:dyDescent="0.25">
      <c r="B23" s="139">
        <v>13</v>
      </c>
      <c r="C23" s="200" t="s">
        <v>1256</v>
      </c>
      <c r="D23" s="202" t="s">
        <v>1257</v>
      </c>
      <c r="E23" s="203" t="s">
        <v>1258</v>
      </c>
      <c r="F23" s="204" t="s">
        <v>1259</v>
      </c>
      <c r="G23" s="202" t="s">
        <v>569</v>
      </c>
      <c r="H23" s="203" t="s">
        <v>1260</v>
      </c>
      <c r="I23" s="217">
        <v>12571063</v>
      </c>
      <c r="J23" s="211">
        <v>5735641</v>
      </c>
      <c r="K23" s="211">
        <v>6835422</v>
      </c>
      <c r="L23" s="211"/>
      <c r="M23" s="211"/>
    </row>
    <row r="24" spans="1:13" ht="124.5" customHeight="1" x14ac:dyDescent="0.25">
      <c r="B24" s="139">
        <v>14</v>
      </c>
      <c r="C24" s="200" t="s">
        <v>1302</v>
      </c>
      <c r="D24" s="203" t="s">
        <v>1303</v>
      </c>
      <c r="E24" s="203" t="s">
        <v>1300</v>
      </c>
      <c r="F24" s="204" t="s">
        <v>1299</v>
      </c>
      <c r="G24" s="117" t="s">
        <v>1230</v>
      </c>
      <c r="H24" s="203" t="s">
        <v>1301</v>
      </c>
      <c r="I24" s="118">
        <v>21611358</v>
      </c>
      <c r="J24" s="206">
        <v>9992543</v>
      </c>
      <c r="K24" s="211">
        <v>4609670</v>
      </c>
      <c r="L24" s="211">
        <v>3747382</v>
      </c>
      <c r="M24" s="211">
        <v>3261763</v>
      </c>
    </row>
    <row r="25" spans="1:13" ht="93.75" customHeight="1" x14ac:dyDescent="0.25">
      <c r="B25" s="139">
        <v>15</v>
      </c>
      <c r="C25" s="200" t="s">
        <v>1298</v>
      </c>
      <c r="D25" s="203" t="s">
        <v>1297</v>
      </c>
      <c r="E25" s="203" t="s">
        <v>1300</v>
      </c>
      <c r="F25" s="204" t="s">
        <v>1299</v>
      </c>
      <c r="G25" s="117" t="s">
        <v>1230</v>
      </c>
      <c r="H25" s="203" t="s">
        <v>1301</v>
      </c>
      <c r="I25" s="118">
        <v>21611358</v>
      </c>
      <c r="J25" s="206">
        <v>9992543</v>
      </c>
      <c r="K25" s="211">
        <v>4609670</v>
      </c>
      <c r="L25" s="211">
        <v>3747382</v>
      </c>
      <c r="M25" s="211">
        <v>3261763</v>
      </c>
    </row>
    <row r="26" spans="1:13" ht="101.25" customHeight="1" x14ac:dyDescent="0.25">
      <c r="B26" s="139">
        <v>16</v>
      </c>
      <c r="C26" s="200" t="s">
        <v>1288</v>
      </c>
      <c r="D26" s="203" t="s">
        <v>1289</v>
      </c>
      <c r="E26" s="203" t="s">
        <v>1290</v>
      </c>
      <c r="F26" s="204" t="s">
        <v>1291</v>
      </c>
      <c r="G26" s="117" t="s">
        <v>802</v>
      </c>
      <c r="H26" s="203" t="s">
        <v>1274</v>
      </c>
      <c r="I26" s="100">
        <v>11312617</v>
      </c>
      <c r="J26" s="206">
        <v>11312617</v>
      </c>
      <c r="K26" s="209"/>
      <c r="L26" s="209"/>
      <c r="M26" s="218"/>
    </row>
    <row r="27" spans="1:13" ht="104.25" customHeight="1" x14ac:dyDescent="0.25">
      <c r="B27" s="139">
        <v>17</v>
      </c>
      <c r="C27" s="200" t="s">
        <v>1328</v>
      </c>
      <c r="D27" s="203" t="s">
        <v>552</v>
      </c>
      <c r="E27" s="203" t="s">
        <v>1329</v>
      </c>
      <c r="F27" s="204" t="s">
        <v>1326</v>
      </c>
      <c r="G27" s="203" t="s">
        <v>549</v>
      </c>
      <c r="H27" s="203" t="s">
        <v>1330</v>
      </c>
      <c r="I27" s="205">
        <v>27310453</v>
      </c>
      <c r="J27" s="206">
        <v>15682163</v>
      </c>
      <c r="K27" s="211">
        <v>6296885</v>
      </c>
      <c r="L27" s="211">
        <v>5256405</v>
      </c>
      <c r="M27" s="211">
        <v>75000</v>
      </c>
    </row>
    <row r="28" spans="1:13" ht="101.25" customHeight="1" x14ac:dyDescent="0.25">
      <c r="B28" s="139">
        <v>18</v>
      </c>
      <c r="C28" s="200" t="s">
        <v>1231</v>
      </c>
      <c r="D28" s="203" t="s">
        <v>676</v>
      </c>
      <c r="E28" s="203" t="s">
        <v>1325</v>
      </c>
      <c r="F28" s="204" t="s">
        <v>1326</v>
      </c>
      <c r="G28" s="117" t="s">
        <v>549</v>
      </c>
      <c r="H28" s="203" t="s">
        <v>1327</v>
      </c>
      <c r="I28" s="100">
        <v>24726642</v>
      </c>
      <c r="J28" s="206">
        <v>16461682</v>
      </c>
      <c r="K28" s="206">
        <v>6296885</v>
      </c>
      <c r="L28" s="206">
        <v>1901624</v>
      </c>
      <c r="M28" s="207">
        <v>66451</v>
      </c>
    </row>
    <row r="29" spans="1:13" ht="103.5" customHeight="1" x14ac:dyDescent="0.25">
      <c r="B29" s="139">
        <v>19</v>
      </c>
      <c r="C29" s="200" t="s">
        <v>1324</v>
      </c>
      <c r="D29" s="203" t="s">
        <v>676</v>
      </c>
      <c r="E29" s="203" t="s">
        <v>1325</v>
      </c>
      <c r="F29" s="204" t="s">
        <v>1326</v>
      </c>
      <c r="G29" s="117" t="s">
        <v>549</v>
      </c>
      <c r="H29" s="203" t="s">
        <v>1327</v>
      </c>
      <c r="I29" s="100">
        <v>23824215</v>
      </c>
      <c r="J29" s="206">
        <v>15535928</v>
      </c>
      <c r="K29" s="206">
        <v>6296885</v>
      </c>
      <c r="L29" s="206">
        <v>1914314</v>
      </c>
      <c r="M29" s="207">
        <v>77088</v>
      </c>
    </row>
    <row r="30" spans="1:13" ht="89.25" customHeight="1" x14ac:dyDescent="0.25">
      <c r="B30" s="139">
        <v>20</v>
      </c>
      <c r="C30" s="208" t="s">
        <v>612</v>
      </c>
      <c r="D30" s="203" t="s">
        <v>676</v>
      </c>
      <c r="E30" s="203" t="s">
        <v>1325</v>
      </c>
      <c r="F30" s="204" t="s">
        <v>1326</v>
      </c>
      <c r="G30" s="117" t="s">
        <v>549</v>
      </c>
      <c r="H30" s="203" t="s">
        <v>1327</v>
      </c>
      <c r="I30" s="205">
        <v>24494230</v>
      </c>
      <c r="J30" s="206">
        <v>16283031</v>
      </c>
      <c r="K30" s="206">
        <v>6296885</v>
      </c>
      <c r="L30" s="206">
        <v>1914314</v>
      </c>
      <c r="M30" s="207"/>
    </row>
    <row r="31" spans="1:13" ht="154.5" customHeight="1" x14ac:dyDescent="0.25">
      <c r="B31" s="139">
        <v>21</v>
      </c>
      <c r="C31" s="208" t="s">
        <v>1320</v>
      </c>
      <c r="D31" s="203" t="s">
        <v>553</v>
      </c>
      <c r="E31" s="203" t="s">
        <v>1321</v>
      </c>
      <c r="F31" s="204" t="s">
        <v>1322</v>
      </c>
      <c r="G31" s="117" t="s">
        <v>1229</v>
      </c>
      <c r="H31" s="203" t="s">
        <v>1323</v>
      </c>
      <c r="I31" s="100">
        <v>2606397</v>
      </c>
      <c r="J31" s="100">
        <v>2606397</v>
      </c>
      <c r="K31" s="209"/>
      <c r="L31" s="209"/>
      <c r="M31" s="218"/>
    </row>
    <row r="32" spans="1:13" ht="125.25" customHeight="1" x14ac:dyDescent="0.25">
      <c r="B32" s="139">
        <v>22</v>
      </c>
      <c r="C32" s="208" t="s">
        <v>1319</v>
      </c>
      <c r="D32" s="203" t="s">
        <v>544</v>
      </c>
      <c r="E32" s="203" t="s">
        <v>1321</v>
      </c>
      <c r="F32" s="204" t="s">
        <v>1322</v>
      </c>
      <c r="G32" s="117" t="s">
        <v>1229</v>
      </c>
      <c r="H32" s="203" t="s">
        <v>1323</v>
      </c>
      <c r="I32" s="205">
        <v>2383322</v>
      </c>
      <c r="J32" s="205">
        <v>2383322</v>
      </c>
      <c r="K32" s="206"/>
      <c r="L32" s="206"/>
      <c r="M32" s="207"/>
    </row>
    <row r="33" spans="2:13" s="136" customFormat="1" ht="123" customHeight="1" x14ac:dyDescent="0.25">
      <c r="B33" s="139">
        <v>23</v>
      </c>
      <c r="C33" s="200" t="s">
        <v>1318</v>
      </c>
      <c r="D33" s="203" t="s">
        <v>676</v>
      </c>
      <c r="E33" s="203" t="s">
        <v>1321</v>
      </c>
      <c r="F33" s="204" t="s">
        <v>1322</v>
      </c>
      <c r="G33" s="117" t="s">
        <v>1229</v>
      </c>
      <c r="H33" s="203" t="s">
        <v>1323</v>
      </c>
      <c r="I33" s="205">
        <v>2383322</v>
      </c>
      <c r="J33" s="205">
        <v>2383322</v>
      </c>
      <c r="K33" s="206"/>
      <c r="L33" s="206"/>
      <c r="M33" s="207"/>
    </row>
    <row r="34" spans="2:13" ht="122.25" customHeight="1" x14ac:dyDescent="0.25">
      <c r="B34" s="139">
        <v>24</v>
      </c>
      <c r="C34" s="200" t="s">
        <v>1313</v>
      </c>
      <c r="D34" s="203" t="s">
        <v>1314</v>
      </c>
      <c r="E34" s="203" t="s">
        <v>1315</v>
      </c>
      <c r="F34" s="204" t="s">
        <v>1316</v>
      </c>
      <c r="G34" s="117" t="s">
        <v>802</v>
      </c>
      <c r="H34" s="203" t="s">
        <v>1317</v>
      </c>
      <c r="I34" s="205">
        <v>11170677</v>
      </c>
      <c r="J34" s="206"/>
      <c r="K34" s="206">
        <v>11170677</v>
      </c>
      <c r="L34" s="206"/>
      <c r="M34" s="207"/>
    </row>
    <row r="35" spans="2:13" ht="94.5" customHeight="1" x14ac:dyDescent="0.25">
      <c r="B35" s="139">
        <v>25</v>
      </c>
      <c r="C35" s="200" t="s">
        <v>1311</v>
      </c>
      <c r="D35" s="203" t="s">
        <v>676</v>
      </c>
      <c r="E35" s="203" t="s">
        <v>1321</v>
      </c>
      <c r="F35" s="204" t="s">
        <v>1322</v>
      </c>
      <c r="G35" s="117" t="s">
        <v>1229</v>
      </c>
      <c r="H35" s="203" t="s">
        <v>1323</v>
      </c>
      <c r="I35" s="100">
        <v>2383322</v>
      </c>
      <c r="J35" s="100">
        <v>2383322</v>
      </c>
      <c r="K35" s="209"/>
      <c r="L35" s="209"/>
      <c r="M35" s="209"/>
    </row>
    <row r="36" spans="2:13" ht="102.75" customHeight="1" x14ac:dyDescent="0.25">
      <c r="B36" s="139">
        <v>26</v>
      </c>
      <c r="C36" s="200" t="s">
        <v>1307</v>
      </c>
      <c r="D36" s="203" t="s">
        <v>676</v>
      </c>
      <c r="E36" s="203" t="s">
        <v>1309</v>
      </c>
      <c r="F36" s="219" t="s">
        <v>1312</v>
      </c>
      <c r="G36" s="117" t="s">
        <v>1308</v>
      </c>
      <c r="H36" s="203" t="s">
        <v>1310</v>
      </c>
      <c r="I36" s="100">
        <v>2060535</v>
      </c>
      <c r="J36" s="100">
        <v>2060535</v>
      </c>
      <c r="K36" s="209"/>
      <c r="L36" s="209"/>
      <c r="M36" s="209"/>
    </row>
    <row r="37" spans="2:13" s="136" customFormat="1" ht="96.75" customHeight="1" x14ac:dyDescent="0.25">
      <c r="B37" s="139">
        <v>27</v>
      </c>
      <c r="C37" s="208" t="s">
        <v>1158</v>
      </c>
      <c r="D37" s="203" t="s">
        <v>1159</v>
      </c>
      <c r="E37" s="203" t="s">
        <v>1346</v>
      </c>
      <c r="F37" s="219" t="s">
        <v>1347</v>
      </c>
      <c r="G37" s="117" t="s">
        <v>1232</v>
      </c>
      <c r="H37" s="203" t="s">
        <v>1348</v>
      </c>
      <c r="I37" s="205">
        <v>91740568</v>
      </c>
      <c r="J37" s="206">
        <v>57529452</v>
      </c>
      <c r="K37" s="206">
        <v>8453692</v>
      </c>
      <c r="L37" s="206">
        <v>25757424</v>
      </c>
      <c r="M37" s="206"/>
    </row>
    <row r="38" spans="2:13" ht="96" customHeight="1" x14ac:dyDescent="0.25">
      <c r="B38" s="139">
        <v>28</v>
      </c>
      <c r="C38" s="200" t="s">
        <v>1341</v>
      </c>
      <c r="D38" s="203" t="s">
        <v>1342</v>
      </c>
      <c r="E38" s="203" t="s">
        <v>1343</v>
      </c>
      <c r="F38" s="219" t="s">
        <v>1344</v>
      </c>
      <c r="G38" s="117" t="s">
        <v>549</v>
      </c>
      <c r="H38" s="203" t="s">
        <v>1345</v>
      </c>
      <c r="I38" s="205">
        <v>38468415</v>
      </c>
      <c r="J38" s="206">
        <v>15937637</v>
      </c>
      <c r="K38" s="206">
        <v>8706005</v>
      </c>
      <c r="L38" s="206">
        <v>13824773</v>
      </c>
      <c r="M38" s="206"/>
    </row>
    <row r="39" spans="2:13" ht="98.25" customHeight="1" x14ac:dyDescent="0.25">
      <c r="B39" s="139">
        <v>29</v>
      </c>
      <c r="C39" s="200" t="s">
        <v>1353</v>
      </c>
      <c r="D39" s="99" t="s">
        <v>1354</v>
      </c>
      <c r="E39" s="99" t="s">
        <v>1355</v>
      </c>
      <c r="F39" s="201" t="s">
        <v>1351</v>
      </c>
      <c r="G39" s="117" t="s">
        <v>1356</v>
      </c>
      <c r="H39" s="99" t="s">
        <v>1357</v>
      </c>
      <c r="I39" s="100">
        <v>32567235</v>
      </c>
      <c r="J39" s="101">
        <v>15864759</v>
      </c>
      <c r="K39" s="101">
        <v>3938066</v>
      </c>
      <c r="L39" s="101">
        <v>11469174</v>
      </c>
      <c r="M39" s="101">
        <v>1295236</v>
      </c>
    </row>
    <row r="40" spans="2:13" ht="106.5" customHeight="1" x14ac:dyDescent="0.25">
      <c r="B40" s="139">
        <v>30</v>
      </c>
      <c r="C40" s="200" t="s">
        <v>600</v>
      </c>
      <c r="D40" s="99" t="s">
        <v>1282</v>
      </c>
      <c r="E40" s="99" t="s">
        <v>1355</v>
      </c>
      <c r="F40" s="201" t="s">
        <v>1351</v>
      </c>
      <c r="G40" s="117" t="s">
        <v>1356</v>
      </c>
      <c r="H40" s="99" t="s">
        <v>1357</v>
      </c>
      <c r="I40" s="100">
        <v>32567235</v>
      </c>
      <c r="J40" s="101">
        <v>15864759</v>
      </c>
      <c r="K40" s="101">
        <v>3938066</v>
      </c>
      <c r="L40" s="101">
        <v>11469174</v>
      </c>
      <c r="M40" s="101">
        <v>1295236</v>
      </c>
    </row>
    <row r="41" spans="2:13" ht="75" x14ac:dyDescent="0.25">
      <c r="B41" s="139">
        <v>31</v>
      </c>
      <c r="C41" s="200" t="s">
        <v>1349</v>
      </c>
      <c r="D41" s="99" t="s">
        <v>1350</v>
      </c>
      <c r="E41" s="99" t="s">
        <v>1355</v>
      </c>
      <c r="F41" s="201" t="s">
        <v>1352</v>
      </c>
      <c r="G41" s="117" t="s">
        <v>1356</v>
      </c>
      <c r="H41" s="99" t="s">
        <v>1357</v>
      </c>
      <c r="I41" s="100">
        <v>28311826</v>
      </c>
      <c r="J41" s="101">
        <v>15864759</v>
      </c>
      <c r="K41" s="101">
        <v>2953550</v>
      </c>
      <c r="L41" s="101">
        <v>7284007</v>
      </c>
      <c r="M41" s="101">
        <v>2209510</v>
      </c>
    </row>
    <row r="42" spans="2:13" ht="86.25" customHeight="1" x14ac:dyDescent="0.25">
      <c r="B42" s="186">
        <v>32</v>
      </c>
      <c r="C42" s="200" t="s">
        <v>1358</v>
      </c>
      <c r="D42" s="99" t="s">
        <v>1359</v>
      </c>
      <c r="E42" s="99" t="s">
        <v>1360</v>
      </c>
      <c r="F42" s="201" t="s">
        <v>1361</v>
      </c>
      <c r="G42" s="99" t="s">
        <v>1356</v>
      </c>
      <c r="H42" s="99" t="s">
        <v>1362</v>
      </c>
      <c r="I42" s="100">
        <v>5480206</v>
      </c>
      <c r="J42" s="101"/>
      <c r="K42" s="101">
        <v>1969033</v>
      </c>
      <c r="L42" s="101"/>
      <c r="M42" s="101">
        <v>3511173</v>
      </c>
    </row>
  </sheetData>
  <mergeCells count="14">
    <mergeCell ref="G9:G10"/>
    <mergeCell ref="H9:H10"/>
    <mergeCell ref="I9:I10"/>
    <mergeCell ref="J9:M9"/>
    <mergeCell ref="I1:M1"/>
    <mergeCell ref="I2:M2"/>
    <mergeCell ref="I3:M3"/>
    <mergeCell ref="B5:N5"/>
    <mergeCell ref="B6:N6"/>
    <mergeCell ref="B9:B10"/>
    <mergeCell ref="C9:C10"/>
    <mergeCell ref="D9:D10"/>
    <mergeCell ref="E9:E10"/>
    <mergeCell ref="F9:F10"/>
  </mergeCells>
  <pageMargins left="0.7" right="0.7" top="0.75" bottom="0.75" header="0.3" footer="0.3"/>
  <pageSetup paperSize="9" orientation="portrait" horizontalDpi="300" verticalDpi="300"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sheetPr>
  <dimension ref="B1:N23"/>
  <sheetViews>
    <sheetView topLeftCell="A19" workbookViewId="0">
      <selection activeCell="C21" sqref="C21:H21"/>
    </sheetView>
  </sheetViews>
  <sheetFormatPr defaultRowHeight="15" x14ac:dyDescent="0.25"/>
  <cols>
    <col min="1" max="2" width="9.140625" style="33"/>
    <col min="3" max="3" width="20.5703125" style="33" bestFit="1" customWidth="1"/>
    <col min="4" max="4" width="17.28515625" style="33" customWidth="1"/>
    <col min="5" max="5" width="12.5703125" style="33" customWidth="1"/>
    <col min="6" max="6" width="14.42578125" style="33" bestFit="1" customWidth="1"/>
    <col min="7" max="7" width="23.28515625" style="33" customWidth="1"/>
    <col min="8" max="8" width="45.28515625" style="33" customWidth="1"/>
    <col min="9" max="9" width="17.7109375" style="33" customWidth="1"/>
    <col min="10" max="10" width="15.42578125" style="33" customWidth="1"/>
    <col min="11" max="11" width="16" style="33" customWidth="1"/>
    <col min="12" max="12" width="15.5703125" style="33" customWidth="1"/>
    <col min="13" max="13" width="13.7109375" style="33" customWidth="1"/>
    <col min="14" max="16384" width="9.140625" style="33"/>
  </cols>
  <sheetData>
    <row r="1" spans="2:14" x14ac:dyDescent="0.25">
      <c r="I1" s="268" t="s">
        <v>14</v>
      </c>
      <c r="J1" s="268"/>
      <c r="K1" s="268"/>
      <c r="L1" s="268"/>
      <c r="M1" s="268"/>
    </row>
    <row r="2" spans="2:14" x14ac:dyDescent="0.25">
      <c r="I2" s="268" t="s">
        <v>22</v>
      </c>
      <c r="J2" s="268"/>
      <c r="K2" s="268"/>
      <c r="L2" s="268"/>
      <c r="M2" s="268"/>
    </row>
    <row r="3" spans="2:14" x14ac:dyDescent="0.25">
      <c r="I3" s="268" t="s">
        <v>113</v>
      </c>
      <c r="J3" s="268"/>
      <c r="K3" s="268"/>
      <c r="L3" s="268"/>
      <c r="M3" s="268"/>
    </row>
    <row r="5" spans="2:14" ht="48.75" customHeight="1" x14ac:dyDescent="0.3">
      <c r="B5" s="266" t="s">
        <v>1233</v>
      </c>
      <c r="C5" s="267"/>
      <c r="D5" s="267"/>
      <c r="E5" s="267"/>
      <c r="F5" s="267"/>
      <c r="G5" s="267"/>
      <c r="H5" s="267"/>
      <c r="I5" s="267"/>
      <c r="J5" s="267"/>
      <c r="K5" s="267"/>
      <c r="L5" s="267"/>
      <c r="M5" s="267"/>
      <c r="N5" s="267"/>
    </row>
    <row r="6" spans="2:14" x14ac:dyDescent="0.25">
      <c r="B6" s="270" t="s">
        <v>15</v>
      </c>
      <c r="C6" s="270"/>
      <c r="D6" s="270"/>
      <c r="E6" s="270"/>
      <c r="F6" s="270"/>
      <c r="G6" s="270"/>
      <c r="H6" s="270"/>
      <c r="I6" s="270"/>
      <c r="J6" s="270"/>
      <c r="K6" s="270"/>
      <c r="L6" s="270"/>
      <c r="M6" s="270"/>
      <c r="N6" s="270"/>
    </row>
    <row r="8" spans="2:14" ht="15.75" x14ac:dyDescent="0.25">
      <c r="M8" s="41" t="s">
        <v>13</v>
      </c>
    </row>
    <row r="9" spans="2:14" ht="30" customHeight="1" x14ac:dyDescent="0.25">
      <c r="B9" s="264" t="s">
        <v>0</v>
      </c>
      <c r="C9" s="265" t="s">
        <v>1</v>
      </c>
      <c r="D9" s="264" t="s">
        <v>11</v>
      </c>
      <c r="E9" s="265" t="s">
        <v>10</v>
      </c>
      <c r="F9" s="265" t="s">
        <v>12</v>
      </c>
      <c r="G9" s="265" t="s">
        <v>5</v>
      </c>
      <c r="H9" s="264" t="s">
        <v>2</v>
      </c>
      <c r="I9" s="265" t="s">
        <v>3</v>
      </c>
      <c r="J9" s="264" t="s">
        <v>4</v>
      </c>
      <c r="K9" s="264"/>
      <c r="L9" s="264"/>
      <c r="M9" s="264"/>
    </row>
    <row r="10" spans="2:14" ht="37.5" customHeight="1" x14ac:dyDescent="0.25">
      <c r="B10" s="264"/>
      <c r="C10" s="265"/>
      <c r="D10" s="264"/>
      <c r="E10" s="264"/>
      <c r="F10" s="264"/>
      <c r="G10" s="264"/>
      <c r="H10" s="264"/>
      <c r="I10" s="265"/>
      <c r="J10" s="185" t="s">
        <v>6</v>
      </c>
      <c r="K10" s="185" t="s">
        <v>301</v>
      </c>
      <c r="L10" s="185" t="s">
        <v>8</v>
      </c>
      <c r="M10" s="185" t="s">
        <v>9</v>
      </c>
    </row>
    <row r="11" spans="2:14" ht="111" customHeight="1" x14ac:dyDescent="0.25">
      <c r="B11" s="176">
        <v>1</v>
      </c>
      <c r="C11" s="144" t="s">
        <v>1245</v>
      </c>
      <c r="D11" s="189" t="s">
        <v>1246</v>
      </c>
      <c r="E11" s="180" t="s">
        <v>1247</v>
      </c>
      <c r="F11" s="190" t="s">
        <v>1248</v>
      </c>
      <c r="G11" s="167" t="s">
        <v>307</v>
      </c>
      <c r="H11" s="180" t="s">
        <v>1249</v>
      </c>
      <c r="I11" s="161">
        <v>4084829</v>
      </c>
      <c r="J11" s="191">
        <v>747329</v>
      </c>
      <c r="K11" s="182">
        <v>337500</v>
      </c>
      <c r="L11" s="182">
        <v>3000000</v>
      </c>
      <c r="M11" s="188"/>
    </row>
    <row r="12" spans="2:14" ht="105.75" customHeight="1" x14ac:dyDescent="0.25">
      <c r="B12" s="176">
        <v>2</v>
      </c>
      <c r="C12" s="144" t="s">
        <v>1275</v>
      </c>
      <c r="D12" s="189" t="s">
        <v>1246</v>
      </c>
      <c r="E12" s="180" t="s">
        <v>1276</v>
      </c>
      <c r="F12" s="190" t="s">
        <v>1277</v>
      </c>
      <c r="G12" s="167" t="s">
        <v>307</v>
      </c>
      <c r="H12" s="180" t="s">
        <v>1278</v>
      </c>
      <c r="I12" s="161">
        <v>1709372</v>
      </c>
      <c r="J12" s="192">
        <v>596872</v>
      </c>
      <c r="K12" s="182">
        <v>112500</v>
      </c>
      <c r="L12" s="182">
        <v>1000000</v>
      </c>
      <c r="M12" s="163"/>
    </row>
    <row r="13" spans="2:14" ht="107.25" customHeight="1" x14ac:dyDescent="0.25">
      <c r="B13" s="176">
        <v>3</v>
      </c>
      <c r="C13" s="135" t="s">
        <v>1158</v>
      </c>
      <c r="D13" s="189" t="s">
        <v>1159</v>
      </c>
      <c r="E13" s="180" t="s">
        <v>1268</v>
      </c>
      <c r="F13" s="190" t="s">
        <v>1269</v>
      </c>
      <c r="G13" s="167" t="s">
        <v>353</v>
      </c>
      <c r="H13" s="180" t="s">
        <v>1278</v>
      </c>
      <c r="I13" s="192">
        <v>1460250</v>
      </c>
      <c r="J13" s="192">
        <v>222750</v>
      </c>
      <c r="K13" s="182">
        <v>112500</v>
      </c>
      <c r="L13" s="182">
        <v>1125000</v>
      </c>
      <c r="M13" s="182"/>
    </row>
    <row r="14" spans="2:14" s="136" customFormat="1" ht="105" customHeight="1" x14ac:dyDescent="0.25">
      <c r="B14" s="176">
        <v>4</v>
      </c>
      <c r="C14" s="144" t="s">
        <v>1292</v>
      </c>
      <c r="D14" s="189" t="s">
        <v>1293</v>
      </c>
      <c r="E14" s="180" t="s">
        <v>1294</v>
      </c>
      <c r="F14" s="190" t="s">
        <v>1295</v>
      </c>
      <c r="G14" s="167" t="s">
        <v>1234</v>
      </c>
      <c r="H14" s="180" t="s">
        <v>1296</v>
      </c>
      <c r="I14" s="192">
        <v>1117106</v>
      </c>
      <c r="J14" s="192">
        <v>629606</v>
      </c>
      <c r="K14" s="182">
        <v>187500</v>
      </c>
      <c r="L14" s="182">
        <v>300000</v>
      </c>
      <c r="M14" s="182"/>
    </row>
    <row r="15" spans="2:14" s="136" customFormat="1" ht="126.75" customHeight="1" x14ac:dyDescent="0.25">
      <c r="B15" s="176">
        <v>5</v>
      </c>
      <c r="C15" s="227" t="s">
        <v>1158</v>
      </c>
      <c r="D15" s="180" t="s">
        <v>1159</v>
      </c>
      <c r="E15" s="180" t="s">
        <v>1304</v>
      </c>
      <c r="F15" s="190" t="s">
        <v>1305</v>
      </c>
      <c r="G15" s="167" t="s">
        <v>353</v>
      </c>
      <c r="H15" s="180" t="s">
        <v>1306</v>
      </c>
      <c r="I15" s="161">
        <v>1402624</v>
      </c>
      <c r="J15" s="192">
        <v>1320224</v>
      </c>
      <c r="K15" s="182">
        <v>82400</v>
      </c>
      <c r="L15" s="163"/>
      <c r="M15" s="163"/>
    </row>
    <row r="16" spans="2:14" ht="103.5" customHeight="1" x14ac:dyDescent="0.25">
      <c r="B16" s="176">
        <v>6</v>
      </c>
      <c r="C16" s="227" t="s">
        <v>1158</v>
      </c>
      <c r="D16" s="180" t="s">
        <v>1159</v>
      </c>
      <c r="E16" s="180" t="s">
        <v>1340</v>
      </c>
      <c r="F16" s="190" t="s">
        <v>1339</v>
      </c>
      <c r="G16" s="167" t="s">
        <v>353</v>
      </c>
      <c r="H16" s="180" t="s">
        <v>1204</v>
      </c>
      <c r="I16" s="192">
        <v>2263528</v>
      </c>
      <c r="J16" s="182">
        <v>244728</v>
      </c>
      <c r="K16" s="182">
        <v>164800</v>
      </c>
      <c r="L16" s="182">
        <v>1854000</v>
      </c>
      <c r="M16" s="182"/>
    </row>
    <row r="17" spans="2:14" ht="114" customHeight="1" x14ac:dyDescent="0.25">
      <c r="B17" s="176">
        <v>7</v>
      </c>
      <c r="C17" s="135" t="s">
        <v>1338</v>
      </c>
      <c r="D17" s="180" t="s">
        <v>1199</v>
      </c>
      <c r="E17" s="180" t="s">
        <v>1333</v>
      </c>
      <c r="F17" s="190" t="s">
        <v>1335</v>
      </c>
      <c r="G17" s="167" t="s">
        <v>318</v>
      </c>
      <c r="H17" s="180" t="s">
        <v>1334</v>
      </c>
      <c r="I17" s="164">
        <v>1699936</v>
      </c>
      <c r="J17" s="182">
        <v>93936</v>
      </c>
      <c r="K17" s="182">
        <v>206000</v>
      </c>
      <c r="L17" s="182">
        <v>1400000</v>
      </c>
      <c r="M17" s="187"/>
    </row>
    <row r="18" spans="2:14" ht="89.25" customHeight="1" x14ac:dyDescent="0.25">
      <c r="B18" s="176">
        <v>8</v>
      </c>
      <c r="C18" s="135" t="s">
        <v>1337</v>
      </c>
      <c r="D18" s="180" t="s">
        <v>1199</v>
      </c>
      <c r="E18" s="180" t="s">
        <v>1333</v>
      </c>
      <c r="F18" s="190" t="s">
        <v>1335</v>
      </c>
      <c r="G18" s="167" t="s">
        <v>318</v>
      </c>
      <c r="H18" s="180" t="s">
        <v>1334</v>
      </c>
      <c r="I18" s="164">
        <v>1699936</v>
      </c>
      <c r="J18" s="182">
        <v>93936</v>
      </c>
      <c r="K18" s="182">
        <v>206000</v>
      </c>
      <c r="L18" s="182">
        <v>1400000</v>
      </c>
      <c r="M18" s="187"/>
    </row>
    <row r="19" spans="2:14" ht="96" customHeight="1" x14ac:dyDescent="0.25">
      <c r="B19" s="176">
        <v>9</v>
      </c>
      <c r="C19" s="135" t="s">
        <v>700</v>
      </c>
      <c r="D19" s="180" t="s">
        <v>1199</v>
      </c>
      <c r="E19" s="180" t="s">
        <v>1333</v>
      </c>
      <c r="F19" s="190" t="s">
        <v>1335</v>
      </c>
      <c r="G19" s="167" t="s">
        <v>318</v>
      </c>
      <c r="H19" s="180" t="s">
        <v>1334</v>
      </c>
      <c r="I19" s="164">
        <v>1699936</v>
      </c>
      <c r="J19" s="182">
        <v>93936</v>
      </c>
      <c r="K19" s="182">
        <v>206000</v>
      </c>
      <c r="L19" s="182">
        <v>1400000</v>
      </c>
      <c r="M19" s="187"/>
    </row>
    <row r="20" spans="2:14" ht="96.75" customHeight="1" x14ac:dyDescent="0.25">
      <c r="B20" s="176">
        <v>10</v>
      </c>
      <c r="C20" s="135" t="s">
        <v>1331</v>
      </c>
      <c r="D20" s="180" t="s">
        <v>1332</v>
      </c>
      <c r="E20" s="180" t="s">
        <v>1333</v>
      </c>
      <c r="F20" s="190" t="s">
        <v>1336</v>
      </c>
      <c r="G20" s="167" t="s">
        <v>318</v>
      </c>
      <c r="H20" s="180" t="s">
        <v>1334</v>
      </c>
      <c r="I20" s="181">
        <v>1699936</v>
      </c>
      <c r="J20" s="182">
        <v>93936</v>
      </c>
      <c r="K20" s="182">
        <v>206000</v>
      </c>
      <c r="L20" s="182">
        <v>1400000</v>
      </c>
      <c r="M20" s="187"/>
    </row>
    <row r="21" spans="2:14" ht="101.25" customHeight="1" x14ac:dyDescent="0.25">
      <c r="B21" s="176">
        <v>11</v>
      </c>
      <c r="C21" s="135" t="s">
        <v>713</v>
      </c>
      <c r="D21" s="159" t="s">
        <v>1431</v>
      </c>
      <c r="E21" s="159" t="s">
        <v>1435</v>
      </c>
      <c r="F21" s="160" t="s">
        <v>1436</v>
      </c>
      <c r="G21" s="167" t="s">
        <v>551</v>
      </c>
      <c r="H21" s="159" t="s">
        <v>1434</v>
      </c>
      <c r="I21" s="164">
        <v>540000</v>
      </c>
      <c r="J21" s="164">
        <v>540000</v>
      </c>
      <c r="K21" s="162"/>
      <c r="L21" s="162"/>
      <c r="M21" s="172"/>
    </row>
    <row r="22" spans="2:14" ht="135" customHeight="1" x14ac:dyDescent="0.25">
      <c r="B22" s="176">
        <v>12</v>
      </c>
      <c r="C22" s="135" t="s">
        <v>713</v>
      </c>
      <c r="D22" s="159" t="s">
        <v>1431</v>
      </c>
      <c r="E22" s="159" t="s">
        <v>1432</v>
      </c>
      <c r="F22" s="160" t="s">
        <v>1433</v>
      </c>
      <c r="G22" s="167" t="s">
        <v>551</v>
      </c>
      <c r="H22" s="159" t="s">
        <v>1434</v>
      </c>
      <c r="I22" s="164">
        <v>792000</v>
      </c>
      <c r="J22" s="164">
        <v>792000</v>
      </c>
      <c r="K22" s="162"/>
      <c r="L22" s="162"/>
      <c r="M22" s="171"/>
    </row>
    <row r="23" spans="2:14" ht="126.75" customHeight="1" x14ac:dyDescent="0.25">
      <c r="B23" s="146">
        <v>13</v>
      </c>
      <c r="C23" s="135" t="s">
        <v>1426</v>
      </c>
      <c r="D23" s="159" t="s">
        <v>1427</v>
      </c>
      <c r="E23" s="159" t="s">
        <v>1429</v>
      </c>
      <c r="F23" s="175" t="s">
        <v>1428</v>
      </c>
      <c r="G23" s="159" t="s">
        <v>353</v>
      </c>
      <c r="H23" s="159" t="s">
        <v>1430</v>
      </c>
      <c r="I23" s="164">
        <v>1491898</v>
      </c>
      <c r="J23" s="162">
        <v>468298</v>
      </c>
      <c r="K23" s="162">
        <v>123600</v>
      </c>
      <c r="L23" s="162">
        <v>900000</v>
      </c>
      <c r="M23" s="172"/>
      <c r="N23" s="228"/>
    </row>
  </sheetData>
  <mergeCells count="14">
    <mergeCell ref="G9:G10"/>
    <mergeCell ref="H9:H10"/>
    <mergeCell ref="I9:I10"/>
    <mergeCell ref="J9:M9"/>
    <mergeCell ref="I1:M1"/>
    <mergeCell ref="I2:M2"/>
    <mergeCell ref="I3:M3"/>
    <mergeCell ref="B5:N5"/>
    <mergeCell ref="B6:N6"/>
    <mergeCell ref="B9:B10"/>
    <mergeCell ref="C9:C10"/>
    <mergeCell ref="D9:D10"/>
    <mergeCell ref="E9:E10"/>
    <mergeCell ref="F9:F10"/>
  </mergeCells>
  <pageMargins left="0.7" right="0.7" top="0.75" bottom="0.75" header="0.3" footer="0.3"/>
  <pageSetup paperSize="9" orientation="portrait" horizontalDpi="300" verticalDpi="300"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sheetPr>
  <dimension ref="A1:N68"/>
  <sheetViews>
    <sheetView workbookViewId="0">
      <selection activeCell="B5" sqref="B5:N5"/>
    </sheetView>
  </sheetViews>
  <sheetFormatPr defaultRowHeight="15" x14ac:dyDescent="0.25"/>
  <cols>
    <col min="1" max="1" width="9.140625" style="33"/>
    <col min="2" max="2" width="9.140625" style="136"/>
    <col min="3" max="3" width="20.5703125" style="33" bestFit="1" customWidth="1"/>
    <col min="4" max="4" width="17.28515625" style="33" customWidth="1"/>
    <col min="5" max="5" width="12.5703125" style="33" customWidth="1"/>
    <col min="6" max="6" width="14.42578125" style="33" bestFit="1" customWidth="1"/>
    <col min="7" max="7" width="21" style="33" customWidth="1"/>
    <col min="8" max="8" width="39.7109375" style="33" customWidth="1"/>
    <col min="9" max="9" width="16.42578125" style="33" customWidth="1"/>
    <col min="10" max="10" width="15.42578125" style="33" customWidth="1"/>
    <col min="11" max="11" width="16" style="33" customWidth="1"/>
    <col min="12" max="12" width="15.5703125" style="33" customWidth="1"/>
    <col min="13" max="13" width="17.5703125" style="33" customWidth="1"/>
    <col min="14" max="14" width="15.85546875" style="33" customWidth="1"/>
    <col min="15" max="16384" width="9.140625" style="33"/>
  </cols>
  <sheetData>
    <row r="1" spans="1:14" x14ac:dyDescent="0.25">
      <c r="I1" s="268" t="s">
        <v>14</v>
      </c>
      <c r="J1" s="268"/>
      <c r="K1" s="268"/>
      <c r="L1" s="268"/>
      <c r="M1" s="268"/>
    </row>
    <row r="2" spans="1:14" x14ac:dyDescent="0.25">
      <c r="I2" s="268" t="s">
        <v>22</v>
      </c>
      <c r="J2" s="268"/>
      <c r="K2" s="268"/>
      <c r="L2" s="268"/>
      <c r="M2" s="268"/>
    </row>
    <row r="3" spans="1:14" x14ac:dyDescent="0.25">
      <c r="I3" s="268" t="s">
        <v>113</v>
      </c>
      <c r="J3" s="268"/>
      <c r="K3" s="268"/>
      <c r="L3" s="268"/>
      <c r="M3" s="268"/>
    </row>
    <row r="5" spans="1:14" ht="48.75" customHeight="1" x14ac:dyDescent="0.3">
      <c r="B5" s="266" t="s">
        <v>1466</v>
      </c>
      <c r="C5" s="267"/>
      <c r="D5" s="267"/>
      <c r="E5" s="267"/>
      <c r="F5" s="267"/>
      <c r="G5" s="267"/>
      <c r="H5" s="267"/>
      <c r="I5" s="267"/>
      <c r="J5" s="267"/>
      <c r="K5" s="267"/>
      <c r="L5" s="267"/>
      <c r="M5" s="267"/>
      <c r="N5" s="267"/>
    </row>
    <row r="6" spans="1:14" x14ac:dyDescent="0.25">
      <c r="B6" s="270" t="s">
        <v>15</v>
      </c>
      <c r="C6" s="270"/>
      <c r="D6" s="270"/>
      <c r="E6" s="270"/>
      <c r="F6" s="270"/>
      <c r="G6" s="270"/>
      <c r="H6" s="270"/>
      <c r="I6" s="270"/>
      <c r="J6" s="270"/>
      <c r="K6" s="270"/>
      <c r="L6" s="270"/>
      <c r="M6" s="270"/>
      <c r="N6" s="270"/>
    </row>
    <row r="8" spans="1:14" ht="15.75" x14ac:dyDescent="0.25">
      <c r="M8" s="41" t="s">
        <v>13</v>
      </c>
    </row>
    <row r="9" spans="1:14" ht="30" customHeight="1" x14ac:dyDescent="0.25">
      <c r="B9" s="327" t="s">
        <v>0</v>
      </c>
      <c r="C9" s="265" t="s">
        <v>1</v>
      </c>
      <c r="D9" s="264" t="s">
        <v>11</v>
      </c>
      <c r="E9" s="265" t="s">
        <v>10</v>
      </c>
      <c r="F9" s="265" t="s">
        <v>12</v>
      </c>
      <c r="G9" s="265" t="s">
        <v>5</v>
      </c>
      <c r="H9" s="264" t="s">
        <v>2</v>
      </c>
      <c r="I9" s="265" t="s">
        <v>3</v>
      </c>
      <c r="J9" s="264" t="s">
        <v>4</v>
      </c>
      <c r="K9" s="264"/>
      <c r="L9" s="264"/>
      <c r="M9" s="264"/>
    </row>
    <row r="10" spans="1:14" ht="37.5" customHeight="1" x14ac:dyDescent="0.25">
      <c r="B10" s="327"/>
      <c r="C10" s="265"/>
      <c r="D10" s="264"/>
      <c r="E10" s="264"/>
      <c r="F10" s="264"/>
      <c r="G10" s="264"/>
      <c r="H10" s="264"/>
      <c r="I10" s="265"/>
      <c r="J10" s="225" t="s">
        <v>6</v>
      </c>
      <c r="K10" s="225" t="s">
        <v>301</v>
      </c>
      <c r="L10" s="225" t="s">
        <v>1730</v>
      </c>
      <c r="M10" s="225" t="s">
        <v>9</v>
      </c>
    </row>
    <row r="11" spans="1:14" ht="129" customHeight="1" x14ac:dyDescent="0.25">
      <c r="B11" s="171">
        <v>1</v>
      </c>
      <c r="C11" s="135" t="s">
        <v>1382</v>
      </c>
      <c r="D11" s="167" t="s">
        <v>1762</v>
      </c>
      <c r="E11" s="159" t="s">
        <v>1383</v>
      </c>
      <c r="F11" s="160" t="s">
        <v>1379</v>
      </c>
      <c r="G11" s="167" t="s">
        <v>1377</v>
      </c>
      <c r="H11" s="159" t="s">
        <v>1380</v>
      </c>
      <c r="I11" s="164">
        <v>15782713</v>
      </c>
      <c r="J11" s="162">
        <v>12400000</v>
      </c>
      <c r="K11" s="162">
        <v>3382713</v>
      </c>
      <c r="L11" s="162"/>
      <c r="M11" s="172"/>
    </row>
    <row r="12" spans="1:14" ht="132" customHeight="1" x14ac:dyDescent="0.25">
      <c r="B12" s="171">
        <v>2</v>
      </c>
      <c r="C12" s="135" t="s">
        <v>1381</v>
      </c>
      <c r="D12" s="167" t="s">
        <v>544</v>
      </c>
      <c r="E12" s="159" t="s">
        <v>1378</v>
      </c>
      <c r="F12" s="160" t="s">
        <v>1379</v>
      </c>
      <c r="G12" s="167" t="s">
        <v>1377</v>
      </c>
      <c r="H12" s="159" t="s">
        <v>1380</v>
      </c>
      <c r="I12" s="164">
        <v>15782713</v>
      </c>
      <c r="J12" s="162">
        <v>12400000</v>
      </c>
      <c r="K12" s="162">
        <v>3382713</v>
      </c>
      <c r="L12" s="162"/>
      <c r="M12" s="172"/>
    </row>
    <row r="13" spans="1:14" ht="143.25" customHeight="1" x14ac:dyDescent="0.25">
      <c r="B13" s="171">
        <v>3</v>
      </c>
      <c r="C13" s="144" t="s">
        <v>1376</v>
      </c>
      <c r="D13" s="167" t="s">
        <v>544</v>
      </c>
      <c r="E13" s="159" t="s">
        <v>1378</v>
      </c>
      <c r="F13" s="160" t="s">
        <v>1379</v>
      </c>
      <c r="G13" s="167" t="s">
        <v>1377</v>
      </c>
      <c r="H13" s="159" t="s">
        <v>1380</v>
      </c>
      <c r="I13" s="164">
        <v>15782713</v>
      </c>
      <c r="J13" s="162">
        <v>12400000</v>
      </c>
      <c r="K13" s="162">
        <v>3382713</v>
      </c>
      <c r="L13" s="162"/>
      <c r="M13" s="172"/>
    </row>
    <row r="14" spans="1:14" ht="126.75" customHeight="1" x14ac:dyDescent="0.25">
      <c r="B14" s="171">
        <v>4</v>
      </c>
      <c r="C14" s="135" t="s">
        <v>1371</v>
      </c>
      <c r="D14" s="167" t="s">
        <v>1372</v>
      </c>
      <c r="E14" s="159" t="s">
        <v>1373</v>
      </c>
      <c r="F14" s="160" t="s">
        <v>1375</v>
      </c>
      <c r="G14" s="167" t="s">
        <v>801</v>
      </c>
      <c r="H14" s="159" t="s">
        <v>1374</v>
      </c>
      <c r="I14" s="164">
        <v>27682110</v>
      </c>
      <c r="J14" s="162">
        <v>16684484</v>
      </c>
      <c r="K14" s="162">
        <v>8683308</v>
      </c>
      <c r="L14" s="162"/>
      <c r="M14" s="162">
        <v>2314318</v>
      </c>
    </row>
    <row r="15" spans="1:14" ht="103.5" customHeight="1" x14ac:dyDescent="0.25">
      <c r="B15" s="171">
        <v>5</v>
      </c>
      <c r="C15" s="135" t="s">
        <v>1384</v>
      </c>
      <c r="D15" s="167" t="s">
        <v>1763</v>
      </c>
      <c r="E15" s="159" t="s">
        <v>1385</v>
      </c>
      <c r="F15" s="160" t="s">
        <v>1386</v>
      </c>
      <c r="G15" s="159" t="s">
        <v>1778</v>
      </c>
      <c r="H15" s="159" t="s">
        <v>1387</v>
      </c>
      <c r="I15" s="164">
        <v>8954886</v>
      </c>
      <c r="J15" s="162">
        <v>6654846</v>
      </c>
      <c r="K15" s="162">
        <v>909253</v>
      </c>
      <c r="L15" s="162">
        <v>1390787</v>
      </c>
      <c r="M15" s="163"/>
      <c r="N15" s="150" t="s">
        <v>578</v>
      </c>
    </row>
    <row r="16" spans="1:14" ht="114" customHeight="1" x14ac:dyDescent="0.25">
      <c r="A16" s="231"/>
      <c r="B16" s="171">
        <v>6</v>
      </c>
      <c r="C16" s="135" t="s">
        <v>1389</v>
      </c>
      <c r="D16" s="167" t="s">
        <v>544</v>
      </c>
      <c r="E16" s="159" t="s">
        <v>1391</v>
      </c>
      <c r="F16" s="160" t="s">
        <v>1392</v>
      </c>
      <c r="G16" s="159" t="s">
        <v>1778</v>
      </c>
      <c r="H16" s="159" t="s">
        <v>1393</v>
      </c>
      <c r="I16" s="164">
        <v>8954886</v>
      </c>
      <c r="J16" s="162">
        <v>6654846</v>
      </c>
      <c r="K16" s="162">
        <v>909253</v>
      </c>
      <c r="L16" s="162">
        <v>1390787</v>
      </c>
      <c r="M16" s="163"/>
    </row>
    <row r="17" spans="1:13" ht="108" customHeight="1" x14ac:dyDescent="0.25">
      <c r="B17" s="171">
        <v>7</v>
      </c>
      <c r="C17" s="135" t="s">
        <v>1388</v>
      </c>
      <c r="D17" s="167" t="s">
        <v>544</v>
      </c>
      <c r="E17" s="159" t="s">
        <v>1391</v>
      </c>
      <c r="F17" s="160" t="s">
        <v>1392</v>
      </c>
      <c r="G17" s="159" t="s">
        <v>1778</v>
      </c>
      <c r="H17" s="159" t="s">
        <v>1393</v>
      </c>
      <c r="I17" s="164">
        <v>8954886</v>
      </c>
      <c r="J17" s="162">
        <v>6654846</v>
      </c>
      <c r="K17" s="162">
        <v>909253</v>
      </c>
      <c r="L17" s="162">
        <v>1390787</v>
      </c>
      <c r="M17" s="163"/>
    </row>
    <row r="18" spans="1:13" ht="104.25" customHeight="1" x14ac:dyDescent="0.25">
      <c r="A18" s="231"/>
      <c r="B18" s="171">
        <v>8</v>
      </c>
      <c r="C18" s="135" t="s">
        <v>1390</v>
      </c>
      <c r="D18" s="167" t="s">
        <v>544</v>
      </c>
      <c r="E18" s="159" t="s">
        <v>1391</v>
      </c>
      <c r="F18" s="160" t="s">
        <v>1392</v>
      </c>
      <c r="G18" s="159" t="s">
        <v>1778</v>
      </c>
      <c r="H18" s="159" t="s">
        <v>1393</v>
      </c>
      <c r="I18" s="164">
        <v>8954886</v>
      </c>
      <c r="J18" s="162">
        <v>6654846</v>
      </c>
      <c r="K18" s="162">
        <v>909253</v>
      </c>
      <c r="L18" s="162">
        <v>1390787</v>
      </c>
      <c r="M18" s="163"/>
    </row>
    <row r="19" spans="1:13" ht="104.25" customHeight="1" x14ac:dyDescent="0.25">
      <c r="A19" s="231"/>
      <c r="B19" s="171">
        <v>9</v>
      </c>
      <c r="C19" s="135" t="s">
        <v>1394</v>
      </c>
      <c r="D19" s="159" t="s">
        <v>1764</v>
      </c>
      <c r="E19" s="159" t="s">
        <v>1395</v>
      </c>
      <c r="F19" s="160" t="s">
        <v>1396</v>
      </c>
      <c r="G19" s="167" t="s">
        <v>1356</v>
      </c>
      <c r="H19" s="159" t="s">
        <v>1779</v>
      </c>
      <c r="I19" s="164">
        <v>23712381</v>
      </c>
      <c r="J19" s="170">
        <v>13853727</v>
      </c>
      <c r="K19" s="170">
        <v>3403842</v>
      </c>
      <c r="L19" s="170">
        <v>6454812</v>
      </c>
      <c r="M19" s="166"/>
    </row>
    <row r="20" spans="1:13" ht="99.75" customHeight="1" x14ac:dyDescent="0.25">
      <c r="B20" s="171">
        <v>10</v>
      </c>
      <c r="C20" s="135" t="s">
        <v>1401</v>
      </c>
      <c r="D20" s="159" t="s">
        <v>1397</v>
      </c>
      <c r="E20" s="159" t="s">
        <v>1398</v>
      </c>
      <c r="F20" s="160" t="s">
        <v>1399</v>
      </c>
      <c r="G20" s="167" t="s">
        <v>1400</v>
      </c>
      <c r="H20" s="159" t="s">
        <v>1417</v>
      </c>
      <c r="I20" s="164">
        <v>1261157</v>
      </c>
      <c r="J20" s="170"/>
      <c r="K20" s="170">
        <v>1261157</v>
      </c>
      <c r="L20" s="170"/>
      <c r="M20" s="171"/>
    </row>
    <row r="21" spans="1:13" ht="121.5" customHeight="1" x14ac:dyDescent="0.25">
      <c r="A21" s="173"/>
      <c r="B21" s="171">
        <v>11</v>
      </c>
      <c r="C21" s="135" t="s">
        <v>1415</v>
      </c>
      <c r="D21" s="167" t="s">
        <v>1765</v>
      </c>
      <c r="E21" s="159" t="s">
        <v>1413</v>
      </c>
      <c r="F21" s="160" t="s">
        <v>1414</v>
      </c>
      <c r="G21" s="167" t="s">
        <v>1404</v>
      </c>
      <c r="H21" s="159" t="s">
        <v>1416</v>
      </c>
      <c r="I21" s="161">
        <v>60457672</v>
      </c>
      <c r="J21" s="170">
        <v>35094715</v>
      </c>
      <c r="K21" s="170">
        <v>6038856</v>
      </c>
      <c r="L21" s="170">
        <v>16373857</v>
      </c>
      <c r="M21" s="170">
        <v>2950244</v>
      </c>
    </row>
    <row r="22" spans="1:13" ht="102.75" customHeight="1" x14ac:dyDescent="0.25">
      <c r="B22" s="171">
        <v>12</v>
      </c>
      <c r="C22" s="135" t="s">
        <v>1405</v>
      </c>
      <c r="D22" s="167" t="s">
        <v>1403</v>
      </c>
      <c r="E22" s="159" t="s">
        <v>1413</v>
      </c>
      <c r="F22" s="160" t="s">
        <v>1414</v>
      </c>
      <c r="G22" s="167" t="s">
        <v>1404</v>
      </c>
      <c r="H22" s="159" t="s">
        <v>1416</v>
      </c>
      <c r="I22" s="161">
        <v>60457672</v>
      </c>
      <c r="J22" s="170">
        <v>35094715</v>
      </c>
      <c r="K22" s="170">
        <v>6038856</v>
      </c>
      <c r="L22" s="170">
        <v>16373857</v>
      </c>
      <c r="M22" s="170">
        <v>2950244</v>
      </c>
    </row>
    <row r="23" spans="1:13" ht="102.75" customHeight="1" x14ac:dyDescent="0.25">
      <c r="B23" s="171">
        <v>13</v>
      </c>
      <c r="C23" s="135" t="s">
        <v>1402</v>
      </c>
      <c r="D23" s="167" t="s">
        <v>1403</v>
      </c>
      <c r="E23" s="159" t="s">
        <v>1413</v>
      </c>
      <c r="F23" s="160" t="s">
        <v>1414</v>
      </c>
      <c r="G23" s="167" t="s">
        <v>1404</v>
      </c>
      <c r="H23" s="159" t="s">
        <v>1416</v>
      </c>
      <c r="I23" s="161">
        <v>60457672</v>
      </c>
      <c r="J23" s="170">
        <v>35094715</v>
      </c>
      <c r="K23" s="170">
        <v>6038856</v>
      </c>
      <c r="L23" s="170">
        <v>16373857</v>
      </c>
      <c r="M23" s="170">
        <v>2950244</v>
      </c>
    </row>
    <row r="24" spans="1:13" ht="124.5" customHeight="1" x14ac:dyDescent="0.25">
      <c r="B24" s="171">
        <v>14</v>
      </c>
      <c r="C24" s="135" t="s">
        <v>1370</v>
      </c>
      <c r="D24" s="159" t="s">
        <v>1397</v>
      </c>
      <c r="E24" s="159" t="s">
        <v>1419</v>
      </c>
      <c r="F24" s="160" t="s">
        <v>1420</v>
      </c>
      <c r="G24" s="167" t="s">
        <v>1418</v>
      </c>
      <c r="H24" s="159" t="s">
        <v>1421</v>
      </c>
      <c r="I24" s="161">
        <v>6831593</v>
      </c>
      <c r="J24" s="162">
        <v>6831593</v>
      </c>
      <c r="K24" s="170"/>
      <c r="L24" s="170"/>
      <c r="M24" s="170"/>
    </row>
    <row r="25" spans="1:13" ht="93.75" customHeight="1" x14ac:dyDescent="0.25">
      <c r="B25" s="171">
        <v>15</v>
      </c>
      <c r="C25" s="135" t="s">
        <v>1411</v>
      </c>
      <c r="D25" s="159" t="s">
        <v>1412</v>
      </c>
      <c r="E25" s="159" t="s">
        <v>1398</v>
      </c>
      <c r="F25" s="160" t="s">
        <v>1399</v>
      </c>
      <c r="G25" s="167" t="s">
        <v>1408</v>
      </c>
      <c r="H25" s="159" t="s">
        <v>1417</v>
      </c>
      <c r="I25" s="164">
        <v>6300663</v>
      </c>
      <c r="J25" s="162">
        <v>5039506</v>
      </c>
      <c r="K25" s="162">
        <v>1261157</v>
      </c>
      <c r="L25" s="162"/>
      <c r="M25" s="172"/>
    </row>
    <row r="26" spans="1:13" ht="101.25" customHeight="1" x14ac:dyDescent="0.25">
      <c r="B26" s="171">
        <v>16</v>
      </c>
      <c r="C26" s="135" t="s">
        <v>1406</v>
      </c>
      <c r="D26" s="159" t="s">
        <v>1407</v>
      </c>
      <c r="E26" s="159" t="s">
        <v>1398</v>
      </c>
      <c r="F26" s="160" t="s">
        <v>1399</v>
      </c>
      <c r="G26" s="167" t="s">
        <v>1408</v>
      </c>
      <c r="H26" s="159" t="s">
        <v>1417</v>
      </c>
      <c r="I26" s="164">
        <v>6300663</v>
      </c>
      <c r="J26" s="162">
        <v>5039506</v>
      </c>
      <c r="K26" s="162">
        <v>1261157</v>
      </c>
      <c r="L26" s="162"/>
      <c r="M26" s="172"/>
    </row>
    <row r="27" spans="1:13" s="231" customFormat="1" ht="104.25" customHeight="1" x14ac:dyDescent="0.25">
      <c r="B27" s="171">
        <v>17</v>
      </c>
      <c r="C27" s="135" t="s">
        <v>1409</v>
      </c>
      <c r="D27" s="159" t="s">
        <v>1410</v>
      </c>
      <c r="E27" s="159" t="s">
        <v>1329</v>
      </c>
      <c r="F27" s="160" t="s">
        <v>1326</v>
      </c>
      <c r="G27" s="167" t="s">
        <v>1408</v>
      </c>
      <c r="H27" s="159" t="s">
        <v>1417</v>
      </c>
      <c r="I27" s="164">
        <v>6300663</v>
      </c>
      <c r="J27" s="162">
        <v>5039506</v>
      </c>
      <c r="K27" s="162">
        <v>1261157</v>
      </c>
      <c r="L27" s="168"/>
      <c r="M27" s="168"/>
    </row>
    <row r="28" spans="1:13" ht="101.25" customHeight="1" x14ac:dyDescent="0.25">
      <c r="B28" s="171">
        <v>18</v>
      </c>
      <c r="C28" s="135" t="s">
        <v>1422</v>
      </c>
      <c r="D28" s="159" t="s">
        <v>1766</v>
      </c>
      <c r="E28" s="159" t="s">
        <v>1424</v>
      </c>
      <c r="F28" s="175" t="s">
        <v>1425</v>
      </c>
      <c r="G28" s="167" t="s">
        <v>1356</v>
      </c>
      <c r="H28" s="159" t="s">
        <v>1780</v>
      </c>
      <c r="I28" s="164">
        <v>35144290</v>
      </c>
      <c r="J28" s="162">
        <v>12081812</v>
      </c>
      <c r="K28" s="162">
        <v>4857432</v>
      </c>
      <c r="L28" s="162">
        <v>14606613</v>
      </c>
      <c r="M28" s="172">
        <v>3598433</v>
      </c>
    </row>
    <row r="29" spans="1:13" ht="103.5" customHeight="1" x14ac:dyDescent="0.25">
      <c r="B29" s="171">
        <v>19</v>
      </c>
      <c r="C29" s="135" t="s">
        <v>1423</v>
      </c>
      <c r="D29" s="159" t="s">
        <v>1767</v>
      </c>
      <c r="E29" s="159" t="s">
        <v>1424</v>
      </c>
      <c r="F29" s="175" t="s">
        <v>1425</v>
      </c>
      <c r="G29" s="159" t="s">
        <v>1356</v>
      </c>
      <c r="H29" s="159" t="s">
        <v>1780</v>
      </c>
      <c r="I29" s="164">
        <v>35140814</v>
      </c>
      <c r="J29" s="162">
        <v>12081812</v>
      </c>
      <c r="K29" s="162">
        <v>4857432</v>
      </c>
      <c r="L29" s="162">
        <v>14606613</v>
      </c>
      <c r="M29" s="172">
        <v>3594957</v>
      </c>
    </row>
    <row r="30" spans="1:13" ht="45" customHeight="1" x14ac:dyDescent="0.25">
      <c r="B30" s="171">
        <v>20</v>
      </c>
      <c r="C30" s="147" t="s">
        <v>1494</v>
      </c>
      <c r="D30" s="159" t="s">
        <v>1768</v>
      </c>
      <c r="E30" s="159" t="s">
        <v>1496</v>
      </c>
      <c r="F30" s="175" t="s">
        <v>1495</v>
      </c>
      <c r="G30" s="172" t="s">
        <v>1463</v>
      </c>
      <c r="H30" s="159" t="s">
        <v>1781</v>
      </c>
      <c r="I30" s="164">
        <v>29205532</v>
      </c>
      <c r="J30" s="162">
        <v>9137740</v>
      </c>
      <c r="K30" s="162">
        <v>8620092</v>
      </c>
      <c r="L30" s="162">
        <v>11447700</v>
      </c>
      <c r="M30" s="172"/>
    </row>
    <row r="31" spans="1:13" ht="73.5" customHeight="1" x14ac:dyDescent="0.25">
      <c r="B31" s="171">
        <v>21</v>
      </c>
      <c r="C31" s="147" t="s">
        <v>1468</v>
      </c>
      <c r="D31" s="159" t="s">
        <v>1469</v>
      </c>
      <c r="E31" s="159" t="s">
        <v>1473</v>
      </c>
      <c r="F31" s="159" t="s">
        <v>1470</v>
      </c>
      <c r="G31" s="159" t="s">
        <v>1464</v>
      </c>
      <c r="H31" s="232" t="s">
        <v>1471</v>
      </c>
      <c r="I31" s="164">
        <v>38536897</v>
      </c>
      <c r="J31" s="162">
        <v>18955627</v>
      </c>
      <c r="K31" s="162">
        <v>4310042</v>
      </c>
      <c r="L31" s="162">
        <v>12733999</v>
      </c>
      <c r="M31" s="172">
        <v>2537229</v>
      </c>
    </row>
    <row r="32" spans="1:13" ht="73.5" customHeight="1" x14ac:dyDescent="0.25">
      <c r="B32" s="171">
        <v>22</v>
      </c>
      <c r="C32" s="147" t="s">
        <v>1483</v>
      </c>
      <c r="D32" s="172" t="s">
        <v>1484</v>
      </c>
      <c r="E32" s="159" t="s">
        <v>1485</v>
      </c>
      <c r="F32" s="159" t="s">
        <v>1470</v>
      </c>
      <c r="G32" s="159" t="s">
        <v>1464</v>
      </c>
      <c r="H32" s="232" t="s">
        <v>1482</v>
      </c>
      <c r="I32" s="164">
        <v>35410068</v>
      </c>
      <c r="J32" s="162">
        <v>18856416</v>
      </c>
      <c r="K32" s="162">
        <v>4310042</v>
      </c>
      <c r="L32" s="162">
        <v>9761381</v>
      </c>
      <c r="M32" s="172">
        <v>2482229</v>
      </c>
    </row>
    <row r="33" spans="2:13" ht="61.5" customHeight="1" x14ac:dyDescent="0.25">
      <c r="B33" s="171">
        <v>23</v>
      </c>
      <c r="C33" s="147" t="s">
        <v>1486</v>
      </c>
      <c r="D33" s="172" t="s">
        <v>1484</v>
      </c>
      <c r="E33" s="159" t="s">
        <v>1485</v>
      </c>
      <c r="F33" s="159" t="s">
        <v>1470</v>
      </c>
      <c r="G33" s="159" t="s">
        <v>1464</v>
      </c>
      <c r="H33" s="232" t="s">
        <v>1482</v>
      </c>
      <c r="I33" s="164">
        <v>35410068</v>
      </c>
      <c r="J33" s="162">
        <v>18856416</v>
      </c>
      <c r="K33" s="162">
        <v>4310042</v>
      </c>
      <c r="L33" s="162">
        <v>9761381</v>
      </c>
      <c r="M33" s="172">
        <v>2482229</v>
      </c>
    </row>
    <row r="34" spans="2:13" ht="68.25" customHeight="1" x14ac:dyDescent="0.25">
      <c r="B34" s="171">
        <v>24</v>
      </c>
      <c r="C34" s="147" t="s">
        <v>1487</v>
      </c>
      <c r="D34" s="172" t="s">
        <v>1484</v>
      </c>
      <c r="E34" s="159" t="s">
        <v>1485</v>
      </c>
      <c r="F34" s="159" t="s">
        <v>1470</v>
      </c>
      <c r="G34" s="159" t="s">
        <v>1464</v>
      </c>
      <c r="H34" s="232" t="s">
        <v>1482</v>
      </c>
      <c r="I34" s="164">
        <v>35410068</v>
      </c>
      <c r="J34" s="162">
        <v>18856416</v>
      </c>
      <c r="K34" s="162">
        <v>4310042</v>
      </c>
      <c r="L34" s="162">
        <v>9761381</v>
      </c>
      <c r="M34" s="172">
        <v>2482229</v>
      </c>
    </row>
    <row r="35" spans="2:13" ht="110.25" customHeight="1" x14ac:dyDescent="0.25">
      <c r="B35" s="171">
        <v>25</v>
      </c>
      <c r="C35" s="147" t="s">
        <v>1552</v>
      </c>
      <c r="D35" s="159" t="s">
        <v>1553</v>
      </c>
      <c r="E35" s="159" t="s">
        <v>1555</v>
      </c>
      <c r="F35" s="159" t="s">
        <v>1554</v>
      </c>
      <c r="G35" s="159" t="s">
        <v>1408</v>
      </c>
      <c r="H35" s="159" t="s">
        <v>1556</v>
      </c>
      <c r="I35" s="164">
        <v>10971763</v>
      </c>
      <c r="J35" s="162">
        <v>7686496</v>
      </c>
      <c r="K35" s="162">
        <v>2094867</v>
      </c>
      <c r="L35" s="162">
        <v>1142383</v>
      </c>
      <c r="M35" s="172">
        <v>48017</v>
      </c>
    </row>
    <row r="36" spans="2:13" ht="117" customHeight="1" x14ac:dyDescent="0.25">
      <c r="B36" s="171">
        <v>26</v>
      </c>
      <c r="C36" s="147" t="s">
        <v>842</v>
      </c>
      <c r="D36" s="159" t="s">
        <v>544</v>
      </c>
      <c r="E36" s="159" t="s">
        <v>1558</v>
      </c>
      <c r="F36" s="159" t="s">
        <v>1554</v>
      </c>
      <c r="G36" s="159" t="s">
        <v>1408</v>
      </c>
      <c r="H36" s="159" t="s">
        <v>1557</v>
      </c>
      <c r="I36" s="164">
        <v>10915786</v>
      </c>
      <c r="J36" s="162">
        <v>7649676</v>
      </c>
      <c r="K36" s="162">
        <v>2094867</v>
      </c>
      <c r="L36" s="162">
        <v>1142383</v>
      </c>
      <c r="M36" s="172">
        <v>28860</v>
      </c>
    </row>
    <row r="37" spans="2:13" ht="95.25" customHeight="1" x14ac:dyDescent="0.25">
      <c r="B37" s="171">
        <v>27</v>
      </c>
      <c r="C37" s="147" t="s">
        <v>1465</v>
      </c>
      <c r="D37" s="159" t="s">
        <v>544</v>
      </c>
      <c r="E37" s="159" t="s">
        <v>1558</v>
      </c>
      <c r="F37" s="159" t="s">
        <v>1554</v>
      </c>
      <c r="G37" s="159" t="s">
        <v>1408</v>
      </c>
      <c r="H37" s="159" t="s">
        <v>1557</v>
      </c>
      <c r="I37" s="164">
        <v>12247735</v>
      </c>
      <c r="J37" s="162">
        <v>7733835</v>
      </c>
      <c r="K37" s="162">
        <v>2094867</v>
      </c>
      <c r="L37" s="162">
        <v>2389572</v>
      </c>
      <c r="M37" s="172">
        <v>29461</v>
      </c>
    </row>
    <row r="38" spans="2:13" ht="117.75" customHeight="1" x14ac:dyDescent="0.25">
      <c r="B38" s="171">
        <v>28</v>
      </c>
      <c r="C38" s="147" t="s">
        <v>1559</v>
      </c>
      <c r="D38" s="159" t="s">
        <v>544</v>
      </c>
      <c r="E38" s="159" t="s">
        <v>1558</v>
      </c>
      <c r="F38" s="159" t="s">
        <v>1554</v>
      </c>
      <c r="G38" s="159" t="s">
        <v>1408</v>
      </c>
      <c r="H38" s="159" t="s">
        <v>1557</v>
      </c>
      <c r="I38" s="164">
        <v>10920596</v>
      </c>
      <c r="J38" s="162">
        <v>7649676</v>
      </c>
      <c r="K38" s="162">
        <v>2094867</v>
      </c>
      <c r="L38" s="162">
        <v>1142383</v>
      </c>
      <c r="M38" s="172">
        <v>33670</v>
      </c>
    </row>
    <row r="39" spans="2:13" ht="102.75" customHeight="1" x14ac:dyDescent="0.25">
      <c r="B39" s="171">
        <v>29</v>
      </c>
      <c r="C39" s="147" t="s">
        <v>1547</v>
      </c>
      <c r="D39" s="159" t="s">
        <v>1548</v>
      </c>
      <c r="E39" s="159" t="s">
        <v>1549</v>
      </c>
      <c r="F39" s="159" t="s">
        <v>1550</v>
      </c>
      <c r="G39" s="172" t="s">
        <v>545</v>
      </c>
      <c r="H39" s="159" t="s">
        <v>1551</v>
      </c>
      <c r="I39" s="164">
        <v>48936861</v>
      </c>
      <c r="J39" s="162">
        <v>5721650</v>
      </c>
      <c r="K39" s="162">
        <v>14954735</v>
      </c>
      <c r="L39" s="162">
        <v>28260476</v>
      </c>
      <c r="M39" s="172"/>
    </row>
    <row r="40" spans="2:13" ht="240" customHeight="1" x14ac:dyDescent="0.25">
      <c r="B40" s="171">
        <v>30</v>
      </c>
      <c r="C40" s="147" t="s">
        <v>1782</v>
      </c>
      <c r="D40" s="159" t="s">
        <v>1560</v>
      </c>
      <c r="E40" s="159" t="s">
        <v>1561</v>
      </c>
      <c r="F40" s="159" t="s">
        <v>1562</v>
      </c>
      <c r="G40" s="172" t="s">
        <v>1777</v>
      </c>
      <c r="H40" s="159" t="s">
        <v>1783</v>
      </c>
      <c r="I40" s="164">
        <v>28476802</v>
      </c>
      <c r="J40" s="162">
        <v>11478510</v>
      </c>
      <c r="K40" s="162">
        <v>4869282</v>
      </c>
      <c r="L40" s="162">
        <v>12129010</v>
      </c>
      <c r="M40" s="172"/>
    </row>
    <row r="41" spans="2:13" ht="97.5" customHeight="1" x14ac:dyDescent="0.25">
      <c r="B41" s="171">
        <v>31</v>
      </c>
      <c r="C41" s="147" t="s">
        <v>1546</v>
      </c>
      <c r="D41" s="159" t="s">
        <v>1236</v>
      </c>
      <c r="E41" s="159" t="s">
        <v>1544</v>
      </c>
      <c r="F41" s="159" t="s">
        <v>1498</v>
      </c>
      <c r="G41" s="159" t="s">
        <v>461</v>
      </c>
      <c r="H41" s="159" t="s">
        <v>1545</v>
      </c>
      <c r="I41" s="164">
        <v>6163352</v>
      </c>
      <c r="J41" s="162">
        <v>4905068</v>
      </c>
      <c r="K41" s="162">
        <v>957654</v>
      </c>
      <c r="L41" s="162"/>
      <c r="M41" s="172">
        <v>300630</v>
      </c>
    </row>
    <row r="42" spans="2:13" ht="114.75" customHeight="1" x14ac:dyDescent="0.25">
      <c r="B42" s="171">
        <v>32</v>
      </c>
      <c r="C42" s="147" t="s">
        <v>1542</v>
      </c>
      <c r="D42" s="159" t="s">
        <v>1543</v>
      </c>
      <c r="E42" s="159" t="s">
        <v>1544</v>
      </c>
      <c r="F42" s="159" t="s">
        <v>1498</v>
      </c>
      <c r="G42" s="159" t="s">
        <v>461</v>
      </c>
      <c r="H42" s="159" t="s">
        <v>1784</v>
      </c>
      <c r="I42" s="164">
        <v>6163352</v>
      </c>
      <c r="J42" s="162">
        <v>4905068</v>
      </c>
      <c r="K42" s="162">
        <v>957654</v>
      </c>
      <c r="L42" s="162"/>
      <c r="M42" s="172">
        <v>300630</v>
      </c>
    </row>
    <row r="43" spans="2:13" ht="93.75" customHeight="1" x14ac:dyDescent="0.25">
      <c r="B43" s="171">
        <v>33</v>
      </c>
      <c r="C43" s="147" t="s">
        <v>1501</v>
      </c>
      <c r="D43" s="159" t="s">
        <v>1769</v>
      </c>
      <c r="E43" s="159" t="s">
        <v>1500</v>
      </c>
      <c r="F43" s="159" t="s">
        <v>1498</v>
      </c>
      <c r="G43" s="159" t="s">
        <v>1502</v>
      </c>
      <c r="H43" s="159" t="s">
        <v>1503</v>
      </c>
      <c r="I43" s="164">
        <v>31857201</v>
      </c>
      <c r="J43" s="162">
        <v>15248791</v>
      </c>
      <c r="K43" s="162">
        <v>7164420</v>
      </c>
      <c r="L43" s="162">
        <v>9443990</v>
      </c>
      <c r="M43" s="172"/>
    </row>
    <row r="44" spans="2:13" ht="76.5" customHeight="1" x14ac:dyDescent="0.25">
      <c r="B44" s="171">
        <v>34</v>
      </c>
      <c r="C44" s="147" t="s">
        <v>1497</v>
      </c>
      <c r="D44" s="172" t="s">
        <v>1484</v>
      </c>
      <c r="E44" s="159" t="s">
        <v>1499</v>
      </c>
      <c r="F44" s="159" t="s">
        <v>1498</v>
      </c>
      <c r="G44" s="159" t="s">
        <v>1502</v>
      </c>
      <c r="H44" s="159" t="s">
        <v>1506</v>
      </c>
      <c r="I44" s="164">
        <v>31857201</v>
      </c>
      <c r="J44" s="162">
        <v>15248791</v>
      </c>
      <c r="K44" s="162">
        <v>7164420</v>
      </c>
      <c r="L44" s="162">
        <v>9443990</v>
      </c>
      <c r="M44" s="172"/>
    </row>
    <row r="45" spans="2:13" ht="57" customHeight="1" x14ac:dyDescent="0.25">
      <c r="B45" s="171">
        <v>35</v>
      </c>
      <c r="C45" s="147" t="s">
        <v>1509</v>
      </c>
      <c r="D45" s="159" t="s">
        <v>1412</v>
      </c>
      <c r="E45" s="159" t="s">
        <v>1499</v>
      </c>
      <c r="F45" s="159" t="s">
        <v>1498</v>
      </c>
      <c r="G45" s="159" t="s">
        <v>1502</v>
      </c>
      <c r="H45" s="159" t="s">
        <v>1506</v>
      </c>
      <c r="I45" s="164">
        <v>31857201</v>
      </c>
      <c r="J45" s="162">
        <v>15248791</v>
      </c>
      <c r="K45" s="162">
        <v>7164420</v>
      </c>
      <c r="L45" s="162">
        <v>9443990</v>
      </c>
      <c r="M45" s="172"/>
    </row>
    <row r="46" spans="2:13" ht="72" customHeight="1" x14ac:dyDescent="0.25">
      <c r="B46" s="171">
        <v>36</v>
      </c>
      <c r="C46" s="147" t="s">
        <v>1507</v>
      </c>
      <c r="D46" s="159" t="s">
        <v>1508</v>
      </c>
      <c r="E46" s="159" t="s">
        <v>1499</v>
      </c>
      <c r="F46" s="159" t="s">
        <v>1498</v>
      </c>
      <c r="G46" s="159" t="s">
        <v>1502</v>
      </c>
      <c r="H46" s="159" t="s">
        <v>1506</v>
      </c>
      <c r="I46" s="164">
        <v>31857201</v>
      </c>
      <c r="J46" s="162">
        <v>15248791</v>
      </c>
      <c r="K46" s="162">
        <v>7164420</v>
      </c>
      <c r="L46" s="162">
        <v>9443990</v>
      </c>
      <c r="M46" s="172"/>
    </row>
    <row r="47" spans="2:13" ht="70.5" customHeight="1" x14ac:dyDescent="0.25">
      <c r="B47" s="171">
        <v>37</v>
      </c>
      <c r="C47" s="147" t="s">
        <v>1504</v>
      </c>
      <c r="D47" s="159" t="s">
        <v>1505</v>
      </c>
      <c r="E47" s="159" t="s">
        <v>1499</v>
      </c>
      <c r="F47" s="159" t="s">
        <v>1498</v>
      </c>
      <c r="G47" s="159" t="s">
        <v>1502</v>
      </c>
      <c r="H47" s="159" t="s">
        <v>1506</v>
      </c>
      <c r="I47" s="164">
        <v>31857201</v>
      </c>
      <c r="J47" s="162">
        <v>15248791</v>
      </c>
      <c r="K47" s="162">
        <v>7164420</v>
      </c>
      <c r="L47" s="162">
        <v>9443990</v>
      </c>
      <c r="M47" s="172"/>
    </row>
    <row r="48" spans="2:13" ht="155.25" customHeight="1" x14ac:dyDescent="0.25">
      <c r="B48" s="171">
        <v>38</v>
      </c>
      <c r="C48" s="147" t="s">
        <v>1540</v>
      </c>
      <c r="D48" s="159" t="s">
        <v>1541</v>
      </c>
      <c r="E48" s="159" t="s">
        <v>1529</v>
      </c>
      <c r="F48" s="159" t="s">
        <v>1527</v>
      </c>
      <c r="G48" s="159" t="s">
        <v>1408</v>
      </c>
      <c r="H48" s="159" t="s">
        <v>1528</v>
      </c>
      <c r="I48" s="164">
        <v>10518480</v>
      </c>
      <c r="J48" s="162">
        <v>9071280</v>
      </c>
      <c r="K48" s="162">
        <v>1447200</v>
      </c>
      <c r="L48" s="162"/>
      <c r="M48" s="172"/>
    </row>
    <row r="49" spans="2:13" ht="162" customHeight="1" x14ac:dyDescent="0.25">
      <c r="B49" s="171">
        <v>39</v>
      </c>
      <c r="C49" s="147" t="s">
        <v>1538</v>
      </c>
      <c r="D49" s="159" t="s">
        <v>1539</v>
      </c>
      <c r="E49" s="159" t="s">
        <v>1529</v>
      </c>
      <c r="F49" s="159" t="s">
        <v>1527</v>
      </c>
      <c r="G49" s="159" t="s">
        <v>1408</v>
      </c>
      <c r="H49" s="159" t="s">
        <v>1528</v>
      </c>
      <c r="I49" s="164">
        <v>10329715</v>
      </c>
      <c r="J49" s="162">
        <v>9071280</v>
      </c>
      <c r="K49" s="162">
        <v>1258435</v>
      </c>
      <c r="L49" s="162"/>
      <c r="M49" s="172"/>
    </row>
    <row r="50" spans="2:13" ht="195.75" customHeight="1" x14ac:dyDescent="0.25">
      <c r="B50" s="171">
        <v>40</v>
      </c>
      <c r="C50" s="147" t="s">
        <v>543</v>
      </c>
      <c r="D50" s="159" t="s">
        <v>1526</v>
      </c>
      <c r="E50" s="159" t="s">
        <v>1529</v>
      </c>
      <c r="F50" s="159" t="s">
        <v>1527</v>
      </c>
      <c r="G50" s="159" t="s">
        <v>1408</v>
      </c>
      <c r="H50" s="159" t="s">
        <v>1528</v>
      </c>
      <c r="I50" s="164">
        <v>10329715</v>
      </c>
      <c r="J50" s="162">
        <v>9071280</v>
      </c>
      <c r="K50" s="162">
        <v>1258435</v>
      </c>
      <c r="L50" s="162"/>
      <c r="M50" s="172"/>
    </row>
    <row r="51" spans="2:13" ht="121.5" customHeight="1" x14ac:dyDescent="0.25">
      <c r="B51" s="171">
        <v>41</v>
      </c>
      <c r="C51" s="147" t="s">
        <v>1488</v>
      </c>
      <c r="D51" s="159" t="s">
        <v>1489</v>
      </c>
      <c r="E51" s="159" t="s">
        <v>1490</v>
      </c>
      <c r="F51" s="159" t="s">
        <v>1491</v>
      </c>
      <c r="G51" s="172" t="s">
        <v>1492</v>
      </c>
      <c r="H51" s="159" t="s">
        <v>1493</v>
      </c>
      <c r="I51" s="164">
        <v>15632143</v>
      </c>
      <c r="J51" s="162">
        <v>5230727</v>
      </c>
      <c r="K51" s="162">
        <v>3332644</v>
      </c>
      <c r="L51" s="162">
        <v>7068772</v>
      </c>
      <c r="M51" s="172"/>
    </row>
    <row r="52" spans="2:13" ht="115.5" customHeight="1" x14ac:dyDescent="0.25">
      <c r="B52" s="171">
        <v>42</v>
      </c>
      <c r="C52" s="147" t="s">
        <v>1530</v>
      </c>
      <c r="D52" s="159" t="s">
        <v>1770</v>
      </c>
      <c r="E52" s="159" t="s">
        <v>1490</v>
      </c>
      <c r="F52" s="159" t="s">
        <v>1491</v>
      </c>
      <c r="G52" s="172" t="s">
        <v>1492</v>
      </c>
      <c r="H52" s="159" t="s">
        <v>1493</v>
      </c>
      <c r="I52" s="164">
        <v>15632143</v>
      </c>
      <c r="J52" s="162">
        <v>5230727</v>
      </c>
      <c r="K52" s="162">
        <v>3332644</v>
      </c>
      <c r="L52" s="162">
        <v>7068772</v>
      </c>
      <c r="M52" s="172"/>
    </row>
    <row r="53" spans="2:13" ht="94.5" customHeight="1" x14ac:dyDescent="0.25">
      <c r="B53" s="171">
        <v>43</v>
      </c>
      <c r="C53" s="147" t="s">
        <v>1531</v>
      </c>
      <c r="D53" s="159" t="s">
        <v>1771</v>
      </c>
      <c r="E53" s="159" t="s">
        <v>1533</v>
      </c>
      <c r="F53" s="159" t="s">
        <v>1532</v>
      </c>
      <c r="G53" s="159" t="s">
        <v>1778</v>
      </c>
      <c r="H53" s="159" t="s">
        <v>1534</v>
      </c>
      <c r="I53" s="164">
        <v>11430979</v>
      </c>
      <c r="J53" s="162">
        <v>9645634</v>
      </c>
      <c r="K53" s="162">
        <v>1785345</v>
      </c>
      <c r="L53" s="162"/>
      <c r="M53" s="172"/>
    </row>
    <row r="54" spans="2:13" ht="96.75" customHeight="1" x14ac:dyDescent="0.25">
      <c r="B54" s="171">
        <v>44</v>
      </c>
      <c r="C54" s="147" t="s">
        <v>1535</v>
      </c>
      <c r="D54" s="159" t="s">
        <v>1772</v>
      </c>
      <c r="E54" s="159" t="s">
        <v>1776</v>
      </c>
      <c r="F54" s="159" t="s">
        <v>1532</v>
      </c>
      <c r="G54" s="159" t="s">
        <v>1778</v>
      </c>
      <c r="H54" s="159" t="s">
        <v>1536</v>
      </c>
      <c r="I54" s="164">
        <v>11430979</v>
      </c>
      <c r="J54" s="162">
        <v>9645634</v>
      </c>
      <c r="K54" s="162">
        <v>1785345</v>
      </c>
      <c r="L54" s="162"/>
      <c r="M54" s="172"/>
    </row>
    <row r="55" spans="2:13" ht="78.75" customHeight="1" x14ac:dyDescent="0.25">
      <c r="B55" s="171">
        <v>45</v>
      </c>
      <c r="C55" s="147" t="s">
        <v>1537</v>
      </c>
      <c r="D55" s="159" t="s">
        <v>1772</v>
      </c>
      <c r="E55" s="159" t="s">
        <v>1776</v>
      </c>
      <c r="F55" s="159" t="s">
        <v>1532</v>
      </c>
      <c r="G55" s="159" t="s">
        <v>1778</v>
      </c>
      <c r="H55" s="159" t="s">
        <v>1536</v>
      </c>
      <c r="I55" s="164">
        <v>11430979</v>
      </c>
      <c r="J55" s="162">
        <v>9645634</v>
      </c>
      <c r="K55" s="162">
        <v>1785345</v>
      </c>
      <c r="L55" s="162"/>
      <c r="M55" s="172"/>
    </row>
    <row r="56" spans="2:13" ht="75.75" customHeight="1" x14ac:dyDescent="0.25">
      <c r="B56" s="171">
        <v>46</v>
      </c>
      <c r="C56" s="147" t="s">
        <v>1519</v>
      </c>
      <c r="D56" s="232" t="s">
        <v>1773</v>
      </c>
      <c r="E56" s="159" t="s">
        <v>1517</v>
      </c>
      <c r="F56" s="159" t="s">
        <v>1516</v>
      </c>
      <c r="G56" s="159" t="s">
        <v>1408</v>
      </c>
      <c r="H56" s="159" t="s">
        <v>1518</v>
      </c>
      <c r="I56" s="164">
        <v>12310852</v>
      </c>
      <c r="J56" s="162">
        <v>5576747</v>
      </c>
      <c r="K56" s="162">
        <v>2916063</v>
      </c>
      <c r="L56" s="162">
        <v>3818042</v>
      </c>
      <c r="M56" s="172"/>
    </row>
    <row r="57" spans="2:13" ht="66.75" customHeight="1" x14ac:dyDescent="0.25">
      <c r="B57" s="171">
        <v>47</v>
      </c>
      <c r="C57" s="147" t="s">
        <v>1520</v>
      </c>
      <c r="D57" s="232" t="s">
        <v>1773</v>
      </c>
      <c r="E57" s="159" t="s">
        <v>1517</v>
      </c>
      <c r="F57" s="159" t="s">
        <v>1516</v>
      </c>
      <c r="G57" s="159" t="s">
        <v>1408</v>
      </c>
      <c r="H57" s="159" t="s">
        <v>1518</v>
      </c>
      <c r="I57" s="164">
        <v>12310852</v>
      </c>
      <c r="J57" s="162">
        <v>5576747</v>
      </c>
      <c r="K57" s="162">
        <v>2916063</v>
      </c>
      <c r="L57" s="162">
        <v>3818042</v>
      </c>
      <c r="M57" s="172"/>
    </row>
    <row r="58" spans="2:13" ht="85.5" customHeight="1" x14ac:dyDescent="0.25">
      <c r="B58" s="171">
        <v>48</v>
      </c>
      <c r="C58" s="147" t="s">
        <v>1197</v>
      </c>
      <c r="D58" s="159" t="s">
        <v>1774</v>
      </c>
      <c r="E58" s="159" t="s">
        <v>1517</v>
      </c>
      <c r="F58" s="159" t="s">
        <v>1516</v>
      </c>
      <c r="G58" s="159" t="s">
        <v>1408</v>
      </c>
      <c r="H58" s="159" t="s">
        <v>1518</v>
      </c>
      <c r="I58" s="164">
        <v>12310852</v>
      </c>
      <c r="J58" s="162">
        <v>5576747</v>
      </c>
      <c r="K58" s="162">
        <v>2916063</v>
      </c>
      <c r="L58" s="162">
        <v>3818042</v>
      </c>
      <c r="M58" s="172"/>
    </row>
    <row r="59" spans="2:13" ht="54" customHeight="1" x14ac:dyDescent="0.25">
      <c r="B59" s="171">
        <v>49</v>
      </c>
      <c r="C59" s="147" t="s">
        <v>1510</v>
      </c>
      <c r="D59" s="159" t="s">
        <v>1489</v>
      </c>
      <c r="E59" s="159" t="s">
        <v>1511</v>
      </c>
      <c r="F59" s="159" t="s">
        <v>1513</v>
      </c>
      <c r="G59" s="172" t="s">
        <v>1264</v>
      </c>
      <c r="H59" s="159" t="s">
        <v>1512</v>
      </c>
      <c r="I59" s="164">
        <v>26189369</v>
      </c>
      <c r="J59" s="162">
        <v>10963734</v>
      </c>
      <c r="K59" s="162">
        <v>6412283</v>
      </c>
      <c r="L59" s="162">
        <v>7547101</v>
      </c>
      <c r="M59" s="172">
        <v>1266251</v>
      </c>
    </row>
    <row r="60" spans="2:13" ht="55.5" customHeight="1" x14ac:dyDescent="0.25">
      <c r="B60" s="171">
        <v>50</v>
      </c>
      <c r="C60" s="147" t="s">
        <v>1514</v>
      </c>
      <c r="D60" s="159" t="s">
        <v>1515</v>
      </c>
      <c r="E60" s="159" t="s">
        <v>1511</v>
      </c>
      <c r="F60" s="159" t="s">
        <v>1513</v>
      </c>
      <c r="G60" s="172" t="s">
        <v>1264</v>
      </c>
      <c r="H60" s="159" t="s">
        <v>1512</v>
      </c>
      <c r="I60" s="164">
        <v>26189369</v>
      </c>
      <c r="J60" s="162">
        <v>10963734</v>
      </c>
      <c r="K60" s="162">
        <v>6412283</v>
      </c>
      <c r="L60" s="162">
        <v>7547101</v>
      </c>
      <c r="M60" s="172">
        <v>1266251</v>
      </c>
    </row>
    <row r="61" spans="2:13" ht="75" x14ac:dyDescent="0.25">
      <c r="B61" s="171">
        <v>51</v>
      </c>
      <c r="C61" s="147" t="s">
        <v>558</v>
      </c>
      <c r="D61" s="159" t="s">
        <v>1539</v>
      </c>
      <c r="E61" s="159" t="s">
        <v>1563</v>
      </c>
      <c r="F61" s="159" t="s">
        <v>1564</v>
      </c>
      <c r="G61" s="172" t="s">
        <v>1565</v>
      </c>
      <c r="H61" s="159" t="s">
        <v>1566</v>
      </c>
      <c r="I61" s="164">
        <v>34064813</v>
      </c>
      <c r="J61" s="162">
        <v>11755833</v>
      </c>
      <c r="K61" s="162">
        <v>5549264</v>
      </c>
      <c r="L61" s="162">
        <v>15500398</v>
      </c>
      <c r="M61" s="172">
        <v>1259318</v>
      </c>
    </row>
    <row r="62" spans="2:13" ht="74.25" customHeight="1" x14ac:dyDescent="0.25">
      <c r="B62" s="171">
        <v>52</v>
      </c>
      <c r="C62" s="147" t="s">
        <v>1567</v>
      </c>
      <c r="D62" s="159" t="s">
        <v>1539</v>
      </c>
      <c r="E62" s="159" t="s">
        <v>1563</v>
      </c>
      <c r="F62" s="159" t="s">
        <v>1564</v>
      </c>
      <c r="G62" s="172" t="s">
        <v>1565</v>
      </c>
      <c r="H62" s="159" t="s">
        <v>1566</v>
      </c>
      <c r="I62" s="164">
        <v>29332177</v>
      </c>
      <c r="J62" s="162">
        <v>11755833</v>
      </c>
      <c r="K62" s="162">
        <v>4424390</v>
      </c>
      <c r="L62" s="162">
        <v>11898876</v>
      </c>
      <c r="M62" s="172">
        <v>1253078</v>
      </c>
    </row>
    <row r="63" spans="2:13" ht="93.75" customHeight="1" x14ac:dyDescent="0.25">
      <c r="B63" s="171">
        <v>53</v>
      </c>
      <c r="C63" s="147" t="s">
        <v>1761</v>
      </c>
      <c r="D63" s="159" t="s">
        <v>1372</v>
      </c>
      <c r="E63" s="159" t="s">
        <v>1568</v>
      </c>
      <c r="F63" s="159" t="s">
        <v>1569</v>
      </c>
      <c r="G63" s="172" t="s">
        <v>1565</v>
      </c>
      <c r="H63" s="159" t="s">
        <v>1566</v>
      </c>
      <c r="I63" s="164">
        <v>34058573</v>
      </c>
      <c r="J63" s="162">
        <v>11755833</v>
      </c>
      <c r="K63" s="162">
        <v>5549264</v>
      </c>
      <c r="L63" s="162">
        <v>15500398</v>
      </c>
      <c r="M63" s="172">
        <v>1253078</v>
      </c>
    </row>
    <row r="64" spans="2:13" ht="126.75" customHeight="1" x14ac:dyDescent="0.25">
      <c r="B64" s="171">
        <v>54</v>
      </c>
      <c r="C64" s="147" t="s">
        <v>1521</v>
      </c>
      <c r="D64" s="159" t="s">
        <v>1522</v>
      </c>
      <c r="E64" s="159" t="s">
        <v>1523</v>
      </c>
      <c r="F64" s="159" t="s">
        <v>1524</v>
      </c>
      <c r="G64" s="159" t="s">
        <v>1356</v>
      </c>
      <c r="H64" s="159" t="s">
        <v>1525</v>
      </c>
      <c r="I64" s="164">
        <v>29278452</v>
      </c>
      <c r="J64" s="162">
        <v>13867453</v>
      </c>
      <c r="K64" s="162">
        <v>3431297</v>
      </c>
      <c r="L64" s="162">
        <v>9737742</v>
      </c>
      <c r="M64" s="172">
        <v>2241960</v>
      </c>
    </row>
    <row r="65" spans="2:13" ht="120" x14ac:dyDescent="0.25">
      <c r="B65" s="171">
        <v>55</v>
      </c>
      <c r="C65" s="147" t="s">
        <v>1472</v>
      </c>
      <c r="D65" s="159" t="s">
        <v>1775</v>
      </c>
      <c r="E65" s="159" t="s">
        <v>1474</v>
      </c>
      <c r="F65" s="159" t="s">
        <v>1476</v>
      </c>
      <c r="G65" s="159" t="s">
        <v>1475</v>
      </c>
      <c r="H65" s="159" t="s">
        <v>1477</v>
      </c>
      <c r="I65" s="164">
        <v>8042613</v>
      </c>
      <c r="J65" s="162">
        <v>5379796</v>
      </c>
      <c r="K65" s="162">
        <v>1191467</v>
      </c>
      <c r="L65" s="162">
        <v>1471350</v>
      </c>
      <c r="M65" s="172"/>
    </row>
    <row r="66" spans="2:13" ht="115.5" customHeight="1" x14ac:dyDescent="0.25">
      <c r="B66" s="172">
        <v>56</v>
      </c>
      <c r="C66" s="147" t="s">
        <v>1478</v>
      </c>
      <c r="D66" s="159" t="s">
        <v>1479</v>
      </c>
      <c r="E66" s="159" t="s">
        <v>1480</v>
      </c>
      <c r="F66" s="159" t="s">
        <v>1481</v>
      </c>
      <c r="G66" s="172" t="s">
        <v>549</v>
      </c>
      <c r="H66" s="159" t="s">
        <v>1785</v>
      </c>
      <c r="I66" s="164">
        <v>19412875</v>
      </c>
      <c r="J66" s="162"/>
      <c r="K66" s="162">
        <v>7201908</v>
      </c>
      <c r="L66" s="162">
        <v>12210967</v>
      </c>
      <c r="M66" s="172"/>
    </row>
    <row r="67" spans="2:13" ht="75" customHeight="1" x14ac:dyDescent="0.25">
      <c r="B67" s="172">
        <v>57</v>
      </c>
      <c r="C67" s="147" t="s">
        <v>1787</v>
      </c>
      <c r="D67" s="159" t="s">
        <v>1788</v>
      </c>
      <c r="E67" s="159" t="s">
        <v>1789</v>
      </c>
      <c r="F67" s="159" t="s">
        <v>1790</v>
      </c>
      <c r="G67" s="172" t="s">
        <v>1791</v>
      </c>
      <c r="H67" s="159" t="s">
        <v>1792</v>
      </c>
      <c r="I67" s="164">
        <v>17231918</v>
      </c>
      <c r="J67" s="162">
        <v>8725204</v>
      </c>
      <c r="K67" s="162">
        <v>4348249</v>
      </c>
      <c r="L67" s="162">
        <v>4158465</v>
      </c>
      <c r="M67" s="172"/>
    </row>
    <row r="68" spans="2:13" x14ac:dyDescent="0.25">
      <c r="C68" s="33" t="s">
        <v>1786</v>
      </c>
    </row>
  </sheetData>
  <mergeCells count="14">
    <mergeCell ref="G9:G10"/>
    <mergeCell ref="H9:H10"/>
    <mergeCell ref="I9:I10"/>
    <mergeCell ref="J9:M9"/>
    <mergeCell ref="I1:M1"/>
    <mergeCell ref="I2:M2"/>
    <mergeCell ref="I3:M3"/>
    <mergeCell ref="B5:N5"/>
    <mergeCell ref="B6:N6"/>
    <mergeCell ref="B9:B10"/>
    <mergeCell ref="C9:C10"/>
    <mergeCell ref="D9:D10"/>
    <mergeCell ref="E9:E10"/>
    <mergeCell ref="F9:F10"/>
  </mergeCells>
  <pageMargins left="0.7" right="0.7" top="0.75" bottom="0.75" header="0.3" footer="0.3"/>
  <pageSetup paperSize="9" orientation="portrait" horizontalDpi="300" verticalDpi="300"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sheetPr>
  <dimension ref="A1:N126"/>
  <sheetViews>
    <sheetView topLeftCell="B1" workbookViewId="0">
      <selection activeCell="I7" sqref="I7"/>
    </sheetView>
  </sheetViews>
  <sheetFormatPr defaultRowHeight="15" x14ac:dyDescent="0.25"/>
  <cols>
    <col min="1" max="2" width="9.140625" style="33"/>
    <col min="3" max="3" width="20.5703125" style="33" bestFit="1" customWidth="1"/>
    <col min="4" max="4" width="17.28515625" style="33" customWidth="1"/>
    <col min="5" max="5" width="12.5703125" style="33" customWidth="1"/>
    <col min="6" max="6" width="14.42578125" style="33" bestFit="1" customWidth="1"/>
    <col min="7" max="7" width="23.28515625" style="33" customWidth="1"/>
    <col min="8" max="8" width="45.28515625" style="33" customWidth="1"/>
    <col min="9" max="9" width="17.7109375" style="33" customWidth="1"/>
    <col min="10" max="10" width="15.42578125" style="33" customWidth="1"/>
    <col min="11" max="11" width="16" style="33" customWidth="1"/>
    <col min="12" max="12" width="15.5703125" style="33" customWidth="1"/>
    <col min="13" max="13" width="13.7109375" style="33" customWidth="1"/>
    <col min="14" max="16384" width="9.140625" style="33"/>
  </cols>
  <sheetData>
    <row r="1" spans="2:14" x14ac:dyDescent="0.25">
      <c r="I1" s="268" t="s">
        <v>14</v>
      </c>
      <c r="J1" s="268"/>
      <c r="K1" s="268"/>
      <c r="L1" s="268"/>
      <c r="M1" s="268"/>
    </row>
    <row r="2" spans="2:14" x14ac:dyDescent="0.25">
      <c r="I2" s="268" t="s">
        <v>22</v>
      </c>
      <c r="J2" s="268"/>
      <c r="K2" s="268"/>
      <c r="L2" s="268"/>
      <c r="M2" s="268"/>
    </row>
    <row r="3" spans="2:14" x14ac:dyDescent="0.25">
      <c r="I3" s="268" t="s">
        <v>113</v>
      </c>
      <c r="J3" s="268"/>
      <c r="K3" s="268"/>
      <c r="L3" s="268"/>
      <c r="M3" s="268"/>
    </row>
    <row r="5" spans="2:14" ht="48.75" customHeight="1" x14ac:dyDescent="0.3">
      <c r="B5" s="266" t="s">
        <v>1467</v>
      </c>
      <c r="C5" s="266"/>
      <c r="D5" s="266"/>
      <c r="E5" s="266"/>
      <c r="F5" s="266"/>
      <c r="G5" s="266"/>
      <c r="H5" s="266"/>
      <c r="I5" s="266"/>
      <c r="J5" s="266"/>
      <c r="K5" s="266"/>
      <c r="L5" s="266"/>
      <c r="M5" s="266"/>
      <c r="N5" s="266"/>
    </row>
    <row r="6" spans="2:14" x14ac:dyDescent="0.25">
      <c r="B6" s="270" t="s">
        <v>15</v>
      </c>
      <c r="C6" s="270"/>
      <c r="D6" s="270"/>
      <c r="E6" s="270"/>
      <c r="F6" s="270"/>
      <c r="G6" s="270"/>
      <c r="H6" s="270"/>
      <c r="I6" s="270"/>
      <c r="J6" s="270"/>
      <c r="K6" s="270"/>
      <c r="L6" s="270"/>
      <c r="M6" s="270"/>
      <c r="N6" s="270"/>
    </row>
    <row r="8" spans="2:14" ht="15.75" x14ac:dyDescent="0.25">
      <c r="M8" s="41" t="s">
        <v>13</v>
      </c>
    </row>
    <row r="9" spans="2:14" ht="30" customHeight="1" x14ac:dyDescent="0.25">
      <c r="B9" s="257" t="s">
        <v>0</v>
      </c>
      <c r="C9" s="261" t="s">
        <v>1</v>
      </c>
      <c r="D9" s="257" t="s">
        <v>11</v>
      </c>
      <c r="E9" s="261" t="s">
        <v>10</v>
      </c>
      <c r="F9" s="261" t="s">
        <v>12</v>
      </c>
      <c r="G9" s="261" t="s">
        <v>5</v>
      </c>
      <c r="H9" s="257" t="s">
        <v>2</v>
      </c>
      <c r="I9" s="261" t="s">
        <v>3</v>
      </c>
      <c r="J9" s="328" t="s">
        <v>4</v>
      </c>
      <c r="K9" s="329"/>
      <c r="L9" s="329"/>
      <c r="M9" s="330"/>
    </row>
    <row r="10" spans="2:14" ht="37.5" customHeight="1" x14ac:dyDescent="0.25">
      <c r="B10" s="258"/>
      <c r="C10" s="263"/>
      <c r="D10" s="258"/>
      <c r="E10" s="263"/>
      <c r="F10" s="263"/>
      <c r="G10" s="263"/>
      <c r="H10" s="258"/>
      <c r="I10" s="263"/>
      <c r="J10" s="235" t="s">
        <v>6</v>
      </c>
      <c r="K10" s="235" t="s">
        <v>301</v>
      </c>
      <c r="L10" s="235" t="s">
        <v>1730</v>
      </c>
      <c r="M10" s="235" t="s">
        <v>9</v>
      </c>
    </row>
    <row r="11" spans="2:14" ht="111" customHeight="1" x14ac:dyDescent="0.25">
      <c r="B11" s="176">
        <v>1</v>
      </c>
      <c r="C11" s="233" t="s">
        <v>1727</v>
      </c>
      <c r="D11" s="189" t="s">
        <v>1728</v>
      </c>
      <c r="E11" s="180" t="s">
        <v>1452</v>
      </c>
      <c r="F11" s="190" t="s">
        <v>1453</v>
      </c>
      <c r="G11" s="189" t="s">
        <v>1438</v>
      </c>
      <c r="H11" s="180" t="s">
        <v>1729</v>
      </c>
      <c r="I11" s="192">
        <v>1200000</v>
      </c>
      <c r="J11" s="191"/>
      <c r="K11" s="182"/>
      <c r="L11" s="182">
        <v>1200000</v>
      </c>
      <c r="M11" s="191"/>
    </row>
    <row r="12" spans="2:14" ht="105.75" customHeight="1" x14ac:dyDescent="0.25">
      <c r="B12" s="176">
        <v>2</v>
      </c>
      <c r="C12" s="144" t="s">
        <v>1451</v>
      </c>
      <c r="D12" s="189" t="s">
        <v>1731</v>
      </c>
      <c r="E12" s="180" t="s">
        <v>1452</v>
      </c>
      <c r="F12" s="190" t="s">
        <v>1453</v>
      </c>
      <c r="G12" s="189" t="s">
        <v>1438</v>
      </c>
      <c r="H12" s="180" t="s">
        <v>1729</v>
      </c>
      <c r="I12" s="192">
        <v>1200000</v>
      </c>
      <c r="J12" s="192"/>
      <c r="K12" s="182"/>
      <c r="L12" s="182">
        <v>1200000</v>
      </c>
      <c r="M12" s="182"/>
    </row>
    <row r="13" spans="2:14" ht="107.25" customHeight="1" x14ac:dyDescent="0.25">
      <c r="B13" s="176">
        <v>3</v>
      </c>
      <c r="C13" s="227" t="s">
        <v>1449</v>
      </c>
      <c r="D13" s="189" t="s">
        <v>1450</v>
      </c>
      <c r="E13" s="180" t="s">
        <v>1452</v>
      </c>
      <c r="F13" s="190" t="s">
        <v>1453</v>
      </c>
      <c r="G13" s="189" t="s">
        <v>1438</v>
      </c>
      <c r="H13" s="180" t="s">
        <v>1729</v>
      </c>
      <c r="I13" s="161">
        <v>900000</v>
      </c>
      <c r="J13" s="178"/>
      <c r="K13" s="163"/>
      <c r="L13" s="182">
        <v>9000000</v>
      </c>
      <c r="M13" s="163"/>
    </row>
    <row r="14" spans="2:14" s="136" customFormat="1" ht="105" customHeight="1" x14ac:dyDescent="0.25">
      <c r="B14" s="176">
        <v>4</v>
      </c>
      <c r="C14" s="144" t="s">
        <v>1447</v>
      </c>
      <c r="D14" s="180" t="s">
        <v>1448</v>
      </c>
      <c r="E14" s="180" t="s">
        <v>1452</v>
      </c>
      <c r="F14" s="190" t="s">
        <v>1453</v>
      </c>
      <c r="G14" s="189" t="s">
        <v>1438</v>
      </c>
      <c r="H14" s="180" t="s">
        <v>1729</v>
      </c>
      <c r="I14" s="192">
        <v>900000</v>
      </c>
      <c r="J14" s="192"/>
      <c r="K14" s="182"/>
      <c r="L14" s="182">
        <v>900000</v>
      </c>
      <c r="M14" s="182"/>
    </row>
    <row r="15" spans="2:14" s="136" customFormat="1" ht="126.75" customHeight="1" x14ac:dyDescent="0.25">
      <c r="B15" s="176">
        <v>5</v>
      </c>
      <c r="C15" s="227" t="s">
        <v>1446</v>
      </c>
      <c r="D15" s="180" t="s">
        <v>1732</v>
      </c>
      <c r="E15" s="180" t="s">
        <v>1452</v>
      </c>
      <c r="F15" s="190" t="s">
        <v>1453</v>
      </c>
      <c r="G15" s="189" t="s">
        <v>1438</v>
      </c>
      <c r="H15" s="180" t="s">
        <v>1729</v>
      </c>
      <c r="I15" s="192">
        <v>900000</v>
      </c>
      <c r="J15" s="192"/>
      <c r="K15" s="182"/>
      <c r="L15" s="182">
        <v>900000</v>
      </c>
      <c r="M15" s="182"/>
    </row>
    <row r="16" spans="2:14" ht="103.5" customHeight="1" x14ac:dyDescent="0.25">
      <c r="B16" s="176">
        <v>6</v>
      </c>
      <c r="C16" s="135" t="s">
        <v>1445</v>
      </c>
      <c r="D16" s="180" t="s">
        <v>1733</v>
      </c>
      <c r="E16" s="180" t="s">
        <v>1452</v>
      </c>
      <c r="F16" s="190" t="s">
        <v>1453</v>
      </c>
      <c r="G16" s="189" t="s">
        <v>1438</v>
      </c>
      <c r="H16" s="180" t="s">
        <v>1729</v>
      </c>
      <c r="I16" s="161">
        <v>900000</v>
      </c>
      <c r="J16" s="163"/>
      <c r="K16" s="163"/>
      <c r="L16" s="182">
        <v>900000</v>
      </c>
      <c r="M16" s="163"/>
    </row>
    <row r="17" spans="1:13" ht="114" customHeight="1" x14ac:dyDescent="0.25">
      <c r="B17" s="176">
        <v>7</v>
      </c>
      <c r="C17" s="227" t="s">
        <v>1443</v>
      </c>
      <c r="D17" s="180" t="s">
        <v>1444</v>
      </c>
      <c r="E17" s="180" t="s">
        <v>1452</v>
      </c>
      <c r="F17" s="190" t="s">
        <v>1453</v>
      </c>
      <c r="G17" s="189" t="s">
        <v>1438</v>
      </c>
      <c r="H17" s="180" t="s">
        <v>1729</v>
      </c>
      <c r="I17" s="192">
        <v>900000</v>
      </c>
      <c r="J17" s="182"/>
      <c r="K17" s="182"/>
      <c r="L17" s="182">
        <v>900000</v>
      </c>
      <c r="M17" s="187"/>
    </row>
    <row r="18" spans="1:13" ht="105.75" customHeight="1" x14ac:dyDescent="0.25">
      <c r="B18" s="176">
        <v>8</v>
      </c>
      <c r="C18" s="135" t="s">
        <v>1441</v>
      </c>
      <c r="D18" s="180" t="s">
        <v>1442</v>
      </c>
      <c r="E18" s="180" t="s">
        <v>1452</v>
      </c>
      <c r="F18" s="190" t="s">
        <v>1453</v>
      </c>
      <c r="G18" s="189" t="s">
        <v>1438</v>
      </c>
      <c r="H18" s="180" t="s">
        <v>1729</v>
      </c>
      <c r="I18" s="161">
        <v>900000</v>
      </c>
      <c r="J18" s="163"/>
      <c r="K18" s="163"/>
      <c r="L18" s="182">
        <v>900000</v>
      </c>
      <c r="M18" s="166"/>
    </row>
    <row r="19" spans="1:13" ht="120.75" customHeight="1" x14ac:dyDescent="0.25">
      <c r="B19" s="176">
        <v>9</v>
      </c>
      <c r="C19" s="135" t="s">
        <v>1439</v>
      </c>
      <c r="D19" s="180" t="s">
        <v>1440</v>
      </c>
      <c r="E19" s="180" t="s">
        <v>1452</v>
      </c>
      <c r="F19" s="190" t="s">
        <v>1453</v>
      </c>
      <c r="G19" s="189" t="s">
        <v>1438</v>
      </c>
      <c r="H19" s="180" t="s">
        <v>1729</v>
      </c>
      <c r="I19" s="161">
        <v>900000</v>
      </c>
      <c r="J19" s="163"/>
      <c r="K19" s="163"/>
      <c r="L19" s="182">
        <v>900000</v>
      </c>
      <c r="M19" s="166"/>
    </row>
    <row r="20" spans="1:13" ht="108.75" customHeight="1" x14ac:dyDescent="0.25">
      <c r="B20" s="176">
        <v>10</v>
      </c>
      <c r="C20" s="135" t="s">
        <v>1437</v>
      </c>
      <c r="D20" s="180" t="s">
        <v>1733</v>
      </c>
      <c r="E20" s="180" t="s">
        <v>1452</v>
      </c>
      <c r="F20" s="190" t="s">
        <v>1453</v>
      </c>
      <c r="G20" s="189" t="s">
        <v>1438</v>
      </c>
      <c r="H20" s="180" t="s">
        <v>1729</v>
      </c>
      <c r="I20" s="161">
        <v>900000</v>
      </c>
      <c r="J20" s="163"/>
      <c r="K20" s="163"/>
      <c r="L20" s="182">
        <v>900000</v>
      </c>
      <c r="M20" s="166"/>
    </row>
    <row r="21" spans="1:13" ht="101.25" customHeight="1" x14ac:dyDescent="0.25">
      <c r="B21" s="176">
        <v>11</v>
      </c>
      <c r="C21" s="135" t="s">
        <v>713</v>
      </c>
      <c r="D21" s="180" t="s">
        <v>1454</v>
      </c>
      <c r="E21" s="180" t="s">
        <v>1455</v>
      </c>
      <c r="F21" s="190" t="s">
        <v>1456</v>
      </c>
      <c r="G21" s="189" t="s">
        <v>551</v>
      </c>
      <c r="H21" s="180" t="s">
        <v>1734</v>
      </c>
      <c r="I21" s="181">
        <v>789600</v>
      </c>
      <c r="J21" s="182">
        <v>666000</v>
      </c>
      <c r="K21" s="182">
        <v>123600</v>
      </c>
      <c r="L21" s="182"/>
      <c r="M21" s="229"/>
    </row>
    <row r="22" spans="1:13" ht="135" customHeight="1" x14ac:dyDescent="0.25">
      <c r="B22" s="176">
        <v>12</v>
      </c>
      <c r="C22" s="227" t="s">
        <v>1457</v>
      </c>
      <c r="D22" s="180" t="s">
        <v>1458</v>
      </c>
      <c r="E22" s="180" t="s">
        <v>1460</v>
      </c>
      <c r="F22" s="190" t="s">
        <v>1461</v>
      </c>
      <c r="G22" s="189" t="s">
        <v>1459</v>
      </c>
      <c r="H22" s="180" t="s">
        <v>1735</v>
      </c>
      <c r="I22" s="181">
        <v>1209528</v>
      </c>
      <c r="J22" s="182">
        <v>244728</v>
      </c>
      <c r="K22" s="182">
        <v>164800</v>
      </c>
      <c r="L22" s="182">
        <v>800000</v>
      </c>
      <c r="M22" s="230"/>
    </row>
    <row r="23" spans="1:13" ht="135" customHeight="1" x14ac:dyDescent="0.25">
      <c r="B23" s="176">
        <v>13</v>
      </c>
      <c r="C23" s="144" t="s">
        <v>989</v>
      </c>
      <c r="D23" s="180" t="s">
        <v>1728</v>
      </c>
      <c r="E23" s="180" t="s">
        <v>1460</v>
      </c>
      <c r="F23" s="190" t="s">
        <v>1462</v>
      </c>
      <c r="G23" s="189" t="s">
        <v>1459</v>
      </c>
      <c r="H23" s="180" t="s">
        <v>1735</v>
      </c>
      <c r="I23" s="181">
        <v>3539128</v>
      </c>
      <c r="J23" s="182">
        <v>244728</v>
      </c>
      <c r="K23" s="182">
        <v>494400</v>
      </c>
      <c r="L23" s="182">
        <v>2800000</v>
      </c>
      <c r="M23" s="230"/>
    </row>
    <row r="24" spans="1:13" ht="126.75" customHeight="1" x14ac:dyDescent="0.25">
      <c r="B24" s="176">
        <v>14</v>
      </c>
      <c r="C24" s="144" t="s">
        <v>1595</v>
      </c>
      <c r="D24" s="159" t="s">
        <v>954</v>
      </c>
      <c r="E24" s="180" t="s">
        <v>1672</v>
      </c>
      <c r="F24" s="160" t="s">
        <v>1670</v>
      </c>
      <c r="G24" s="167" t="s">
        <v>380</v>
      </c>
      <c r="H24" s="159" t="s">
        <v>1737</v>
      </c>
      <c r="I24" s="164">
        <v>1902241</v>
      </c>
      <c r="J24" s="162">
        <v>1178641</v>
      </c>
      <c r="K24" s="162">
        <v>123600</v>
      </c>
      <c r="L24" s="162">
        <v>600000</v>
      </c>
      <c r="M24" s="171"/>
    </row>
    <row r="25" spans="1:13" ht="94.5" customHeight="1" x14ac:dyDescent="0.25">
      <c r="B25" s="176">
        <v>15</v>
      </c>
      <c r="C25" s="135" t="s">
        <v>1671</v>
      </c>
      <c r="D25" s="159" t="s">
        <v>912</v>
      </c>
      <c r="E25" s="159" t="s">
        <v>1673</v>
      </c>
      <c r="F25" s="160" t="s">
        <v>1669</v>
      </c>
      <c r="G25" s="167" t="s">
        <v>380</v>
      </c>
      <c r="H25" s="159" t="s">
        <v>1737</v>
      </c>
      <c r="I25" s="164">
        <v>1802241</v>
      </c>
      <c r="J25" s="162">
        <v>1178641</v>
      </c>
      <c r="K25" s="162">
        <v>123600</v>
      </c>
      <c r="L25" s="162">
        <v>500000</v>
      </c>
      <c r="M25" s="172"/>
    </row>
    <row r="26" spans="1:13" ht="105" customHeight="1" x14ac:dyDescent="0.25">
      <c r="A26" s="42"/>
      <c r="B26" s="176">
        <v>16</v>
      </c>
      <c r="C26" s="135" t="s">
        <v>1738</v>
      </c>
      <c r="D26" s="159" t="s">
        <v>912</v>
      </c>
      <c r="E26" s="159" t="s">
        <v>1674</v>
      </c>
      <c r="F26" s="160" t="s">
        <v>1669</v>
      </c>
      <c r="G26" s="167" t="s">
        <v>380</v>
      </c>
      <c r="H26" s="159" t="s">
        <v>1736</v>
      </c>
      <c r="I26" s="164">
        <v>1802241</v>
      </c>
      <c r="J26" s="162">
        <v>1178641</v>
      </c>
      <c r="K26" s="162">
        <v>123600</v>
      </c>
      <c r="L26" s="162">
        <v>500000</v>
      </c>
      <c r="M26" s="172"/>
    </row>
    <row r="27" spans="1:13" ht="102" customHeight="1" x14ac:dyDescent="0.25">
      <c r="B27" s="176">
        <v>17</v>
      </c>
      <c r="C27" s="135" t="s">
        <v>1668</v>
      </c>
      <c r="D27" s="159" t="s">
        <v>1583</v>
      </c>
      <c r="E27" s="159" t="s">
        <v>1675</v>
      </c>
      <c r="F27" s="160" t="s">
        <v>1669</v>
      </c>
      <c r="G27" s="167" t="s">
        <v>380</v>
      </c>
      <c r="H27" s="159" t="s">
        <v>1737</v>
      </c>
      <c r="I27" s="164">
        <v>1802241</v>
      </c>
      <c r="J27" s="162">
        <v>1178641</v>
      </c>
      <c r="K27" s="162">
        <v>123600</v>
      </c>
      <c r="L27" s="162">
        <v>500000</v>
      </c>
      <c r="M27" s="172"/>
    </row>
    <row r="28" spans="1:13" ht="107.25" customHeight="1" x14ac:dyDescent="0.25">
      <c r="B28" s="176">
        <v>18</v>
      </c>
      <c r="C28" s="135" t="s">
        <v>1759</v>
      </c>
      <c r="D28" s="159" t="s">
        <v>553</v>
      </c>
      <c r="E28" s="159" t="s">
        <v>1673</v>
      </c>
      <c r="F28" s="160" t="s">
        <v>1669</v>
      </c>
      <c r="G28" s="167" t="s">
        <v>380</v>
      </c>
      <c r="H28" s="159" t="s">
        <v>1736</v>
      </c>
      <c r="I28" s="164">
        <v>1802241</v>
      </c>
      <c r="J28" s="162">
        <v>1178641</v>
      </c>
      <c r="K28" s="162">
        <v>123600</v>
      </c>
      <c r="L28" s="162">
        <v>500000</v>
      </c>
      <c r="M28" s="172"/>
    </row>
    <row r="29" spans="1:13" ht="99" customHeight="1" x14ac:dyDescent="0.25">
      <c r="B29" s="176">
        <v>19</v>
      </c>
      <c r="C29" s="135" t="s">
        <v>1667</v>
      </c>
      <c r="D29" s="159" t="s">
        <v>1739</v>
      </c>
      <c r="E29" s="159" t="s">
        <v>1722</v>
      </c>
      <c r="F29" s="160" t="s">
        <v>1723</v>
      </c>
      <c r="G29" s="167" t="s">
        <v>353</v>
      </c>
      <c r="H29" s="159" t="s">
        <v>1724</v>
      </c>
      <c r="I29" s="164">
        <v>1645528</v>
      </c>
      <c r="J29" s="162">
        <v>244728</v>
      </c>
      <c r="K29" s="162">
        <v>494400</v>
      </c>
      <c r="L29" s="162">
        <v>906400</v>
      </c>
      <c r="M29" s="173"/>
    </row>
    <row r="30" spans="1:13" ht="106.5" customHeight="1" x14ac:dyDescent="0.25">
      <c r="B30" s="176">
        <v>20</v>
      </c>
      <c r="C30" s="135" t="s">
        <v>1663</v>
      </c>
      <c r="D30" s="159" t="s">
        <v>1664</v>
      </c>
      <c r="E30" s="159" t="s">
        <v>1665</v>
      </c>
      <c r="F30" s="160" t="s">
        <v>1666</v>
      </c>
      <c r="G30" s="167" t="s">
        <v>551</v>
      </c>
      <c r="H30" s="159" t="s">
        <v>1740</v>
      </c>
      <c r="I30" s="164">
        <v>3357700</v>
      </c>
      <c r="J30" s="164">
        <v>1110500</v>
      </c>
      <c r="K30" s="162">
        <v>247200</v>
      </c>
      <c r="L30" s="162">
        <v>2000000</v>
      </c>
      <c r="M30" s="173"/>
    </row>
    <row r="31" spans="1:13" ht="110.25" customHeight="1" x14ac:dyDescent="0.25">
      <c r="B31" s="176">
        <v>21</v>
      </c>
      <c r="C31" s="135" t="s">
        <v>1136</v>
      </c>
      <c r="D31" s="159" t="s">
        <v>1741</v>
      </c>
      <c r="E31" s="159" t="s">
        <v>1665</v>
      </c>
      <c r="F31" s="160" t="s">
        <v>1686</v>
      </c>
      <c r="G31" s="167" t="s">
        <v>551</v>
      </c>
      <c r="H31" s="159" t="s">
        <v>1740</v>
      </c>
      <c r="I31" s="164">
        <v>3357700</v>
      </c>
      <c r="J31" s="164">
        <v>1110500</v>
      </c>
      <c r="K31" s="162">
        <v>247200</v>
      </c>
      <c r="L31" s="162">
        <v>2000000</v>
      </c>
      <c r="M31" s="172"/>
    </row>
    <row r="32" spans="1:13" ht="105.75" customHeight="1" x14ac:dyDescent="0.25">
      <c r="B32" s="176">
        <v>22</v>
      </c>
      <c r="C32" s="135" t="s">
        <v>1688</v>
      </c>
      <c r="D32" s="159" t="s">
        <v>1742</v>
      </c>
      <c r="E32" s="159" t="s">
        <v>1665</v>
      </c>
      <c r="F32" s="160" t="s">
        <v>1686</v>
      </c>
      <c r="G32" s="167" t="s">
        <v>551</v>
      </c>
      <c r="H32" s="159" t="s">
        <v>1687</v>
      </c>
      <c r="I32" s="164">
        <v>8430000</v>
      </c>
      <c r="J32" s="162"/>
      <c r="K32" s="162">
        <v>1030000</v>
      </c>
      <c r="L32" s="162">
        <v>7400000</v>
      </c>
      <c r="M32" s="172"/>
    </row>
    <row r="33" spans="2:13" ht="105.75" customHeight="1" x14ac:dyDescent="0.25">
      <c r="B33" s="176">
        <v>23</v>
      </c>
      <c r="C33" s="144" t="s">
        <v>1689</v>
      </c>
      <c r="D33" s="159" t="s">
        <v>1742</v>
      </c>
      <c r="E33" s="159" t="s">
        <v>1665</v>
      </c>
      <c r="F33" s="160" t="s">
        <v>1686</v>
      </c>
      <c r="G33" s="167" t="s">
        <v>551</v>
      </c>
      <c r="H33" s="159" t="s">
        <v>1687</v>
      </c>
      <c r="I33" s="164">
        <v>8430000</v>
      </c>
      <c r="J33" s="162"/>
      <c r="K33" s="162">
        <v>1030000</v>
      </c>
      <c r="L33" s="162">
        <v>7400000</v>
      </c>
      <c r="M33" s="172"/>
    </row>
    <row r="34" spans="2:13" ht="108" customHeight="1" x14ac:dyDescent="0.25">
      <c r="B34" s="176">
        <v>24</v>
      </c>
      <c r="C34" s="135" t="s">
        <v>1676</v>
      </c>
      <c r="D34" s="159" t="s">
        <v>1677</v>
      </c>
      <c r="E34" s="159" t="s">
        <v>1685</v>
      </c>
      <c r="F34" s="160" t="s">
        <v>1681</v>
      </c>
      <c r="G34" s="167" t="s">
        <v>318</v>
      </c>
      <c r="H34" s="159" t="s">
        <v>1684</v>
      </c>
      <c r="I34" s="164">
        <v>1699936</v>
      </c>
      <c r="J34" s="162">
        <v>93936</v>
      </c>
      <c r="K34" s="162">
        <v>206000</v>
      </c>
      <c r="L34" s="162">
        <v>1400000</v>
      </c>
      <c r="M34" s="163"/>
    </row>
    <row r="35" spans="2:13" ht="139.5" customHeight="1" x14ac:dyDescent="0.25">
      <c r="B35" s="176">
        <v>25</v>
      </c>
      <c r="C35" s="135" t="s">
        <v>1678</v>
      </c>
      <c r="D35" s="159" t="s">
        <v>1679</v>
      </c>
      <c r="E35" s="159" t="s">
        <v>1680</v>
      </c>
      <c r="F35" s="160" t="s">
        <v>1681</v>
      </c>
      <c r="G35" s="167" t="s">
        <v>318</v>
      </c>
      <c r="H35" s="159" t="s">
        <v>1682</v>
      </c>
      <c r="I35" s="164">
        <v>1458736</v>
      </c>
      <c r="J35" s="162">
        <v>93936</v>
      </c>
      <c r="K35" s="162">
        <v>164800</v>
      </c>
      <c r="L35" s="162">
        <v>1200000</v>
      </c>
      <c r="M35" s="172"/>
    </row>
    <row r="36" spans="2:13" ht="136.5" customHeight="1" x14ac:dyDescent="0.25">
      <c r="B36" s="176">
        <v>26</v>
      </c>
      <c r="C36" s="135" t="s">
        <v>1683</v>
      </c>
      <c r="D36" s="159" t="s">
        <v>1743</v>
      </c>
      <c r="E36" s="159" t="s">
        <v>1685</v>
      </c>
      <c r="F36" s="160" t="s">
        <v>1681</v>
      </c>
      <c r="G36" s="167" t="s">
        <v>318</v>
      </c>
      <c r="H36" s="159" t="s">
        <v>1684</v>
      </c>
      <c r="I36" s="164">
        <v>1699936</v>
      </c>
      <c r="J36" s="162">
        <v>93936</v>
      </c>
      <c r="K36" s="162">
        <v>206000</v>
      </c>
      <c r="L36" s="162">
        <v>1400000</v>
      </c>
      <c r="M36" s="163"/>
    </row>
    <row r="37" spans="2:13" ht="162.75" customHeight="1" x14ac:dyDescent="0.25">
      <c r="B37" s="176">
        <v>27</v>
      </c>
      <c r="C37" s="135" t="s">
        <v>713</v>
      </c>
      <c r="D37" s="159" t="s">
        <v>1454</v>
      </c>
      <c r="E37" s="159" t="s">
        <v>1690</v>
      </c>
      <c r="F37" s="160" t="s">
        <v>1691</v>
      </c>
      <c r="G37" s="167" t="s">
        <v>551</v>
      </c>
      <c r="H37" s="159" t="s">
        <v>1692</v>
      </c>
      <c r="I37" s="164">
        <v>1122400</v>
      </c>
      <c r="J37" s="164">
        <v>540000</v>
      </c>
      <c r="K37" s="162">
        <v>82400</v>
      </c>
      <c r="L37" s="162">
        <v>500000</v>
      </c>
      <c r="M37" s="172"/>
    </row>
    <row r="38" spans="2:13" ht="123" customHeight="1" x14ac:dyDescent="0.25">
      <c r="B38" s="176">
        <v>28</v>
      </c>
      <c r="C38" s="135" t="s">
        <v>1693</v>
      </c>
      <c r="D38" s="159" t="s">
        <v>1694</v>
      </c>
      <c r="E38" s="159" t="s">
        <v>1695</v>
      </c>
      <c r="F38" s="160" t="s">
        <v>1696</v>
      </c>
      <c r="G38" s="167" t="s">
        <v>1459</v>
      </c>
      <c r="H38" s="159" t="s">
        <v>1744</v>
      </c>
      <c r="I38" s="164">
        <v>1398328</v>
      </c>
      <c r="J38" s="164">
        <v>244728</v>
      </c>
      <c r="K38" s="162">
        <v>412000</v>
      </c>
      <c r="L38" s="162">
        <v>741600</v>
      </c>
      <c r="M38" s="173"/>
    </row>
    <row r="39" spans="2:13" ht="194.25" customHeight="1" x14ac:dyDescent="0.25">
      <c r="B39" s="176">
        <v>29</v>
      </c>
      <c r="C39" s="135" t="s">
        <v>1697</v>
      </c>
      <c r="D39" s="159" t="s">
        <v>1745</v>
      </c>
      <c r="E39" s="159" t="s">
        <v>1701</v>
      </c>
      <c r="F39" s="160" t="s">
        <v>1702</v>
      </c>
      <c r="G39" s="167" t="s">
        <v>551</v>
      </c>
      <c r="H39" s="159" t="s">
        <v>1746</v>
      </c>
      <c r="I39" s="164">
        <v>536700</v>
      </c>
      <c r="J39" s="164">
        <v>536700</v>
      </c>
      <c r="K39" s="163"/>
      <c r="L39" s="163"/>
      <c r="M39" s="165"/>
    </row>
    <row r="40" spans="2:13" ht="154.5" customHeight="1" x14ac:dyDescent="0.25">
      <c r="B40" s="176">
        <v>30</v>
      </c>
      <c r="C40" s="135" t="s">
        <v>1698</v>
      </c>
      <c r="D40" s="159" t="s">
        <v>1654</v>
      </c>
      <c r="E40" s="159" t="s">
        <v>1701</v>
      </c>
      <c r="F40" s="160" t="s">
        <v>1702</v>
      </c>
      <c r="G40" s="167" t="s">
        <v>551</v>
      </c>
      <c r="H40" s="159" t="s">
        <v>1746</v>
      </c>
      <c r="I40" s="164">
        <v>1499250</v>
      </c>
      <c r="J40" s="164">
        <v>449250</v>
      </c>
      <c r="K40" s="162"/>
      <c r="L40" s="162">
        <v>1050000</v>
      </c>
      <c r="M40" s="173"/>
    </row>
    <row r="41" spans="2:13" ht="156" customHeight="1" x14ac:dyDescent="0.25">
      <c r="B41" s="176">
        <v>31</v>
      </c>
      <c r="C41" s="135" t="s">
        <v>1699</v>
      </c>
      <c r="D41" s="159" t="s">
        <v>1700</v>
      </c>
      <c r="E41" s="159" t="s">
        <v>1701</v>
      </c>
      <c r="F41" s="160" t="s">
        <v>1702</v>
      </c>
      <c r="G41" s="167" t="s">
        <v>551</v>
      </c>
      <c r="H41" s="159" t="s">
        <v>1703</v>
      </c>
      <c r="I41" s="164">
        <v>1500000</v>
      </c>
      <c r="J41" s="164"/>
      <c r="K41" s="162"/>
      <c r="L41" s="162">
        <v>1500000</v>
      </c>
      <c r="M41" s="173"/>
    </row>
    <row r="42" spans="2:13" ht="124.5" customHeight="1" x14ac:dyDescent="0.25">
      <c r="B42" s="176">
        <v>32</v>
      </c>
      <c r="C42" s="135" t="s">
        <v>903</v>
      </c>
      <c r="D42" s="159" t="s">
        <v>1747</v>
      </c>
      <c r="E42" s="159" t="s">
        <v>1704</v>
      </c>
      <c r="F42" s="160" t="s">
        <v>1705</v>
      </c>
      <c r="G42" s="167" t="s">
        <v>551</v>
      </c>
      <c r="H42" s="159" t="s">
        <v>1748</v>
      </c>
      <c r="I42" s="164">
        <v>1477900</v>
      </c>
      <c r="J42" s="162">
        <v>777500</v>
      </c>
      <c r="K42" s="162">
        <v>82400</v>
      </c>
      <c r="L42" s="162">
        <v>618000</v>
      </c>
      <c r="M42" s="162"/>
    </row>
    <row r="43" spans="2:13" ht="124.5" customHeight="1" x14ac:dyDescent="0.25">
      <c r="B43" s="176">
        <v>33</v>
      </c>
      <c r="C43" s="135" t="s">
        <v>1706</v>
      </c>
      <c r="D43" s="159" t="s">
        <v>1749</v>
      </c>
      <c r="E43" s="159" t="s">
        <v>1707</v>
      </c>
      <c r="F43" s="160" t="s">
        <v>1708</v>
      </c>
      <c r="G43" s="167" t="s">
        <v>339</v>
      </c>
      <c r="H43" s="159" t="s">
        <v>1709</v>
      </c>
      <c r="I43" s="164">
        <v>2563116</v>
      </c>
      <c r="J43" s="162">
        <v>1380716</v>
      </c>
      <c r="K43" s="162">
        <v>82400</v>
      </c>
      <c r="L43" s="162">
        <v>1100000</v>
      </c>
      <c r="M43" s="162"/>
    </row>
    <row r="44" spans="2:13" ht="124.5" customHeight="1" x14ac:dyDescent="0.25">
      <c r="B44" s="176">
        <v>34</v>
      </c>
      <c r="C44" s="135" t="s">
        <v>1072</v>
      </c>
      <c r="D44" s="159" t="s">
        <v>1073</v>
      </c>
      <c r="E44" s="159" t="s">
        <v>1725</v>
      </c>
      <c r="F44" s="160" t="s">
        <v>1726</v>
      </c>
      <c r="G44" s="167" t="s">
        <v>339</v>
      </c>
      <c r="H44" s="159" t="s">
        <v>1709</v>
      </c>
      <c r="I44" s="164">
        <v>4212250</v>
      </c>
      <c r="J44" s="162">
        <v>865050</v>
      </c>
      <c r="K44" s="162">
        <v>247200</v>
      </c>
      <c r="L44" s="162">
        <v>3100000</v>
      </c>
      <c r="M44" s="162"/>
    </row>
    <row r="45" spans="2:13" ht="124.5" customHeight="1" x14ac:dyDescent="0.25">
      <c r="B45" s="176">
        <v>35</v>
      </c>
      <c r="C45" s="135" t="s">
        <v>1457</v>
      </c>
      <c r="D45" s="159" t="s">
        <v>1710</v>
      </c>
      <c r="E45" s="159" t="s">
        <v>1711</v>
      </c>
      <c r="F45" s="160" t="s">
        <v>1712</v>
      </c>
      <c r="G45" s="167" t="s">
        <v>1570</v>
      </c>
      <c r="H45" s="159" t="s">
        <v>1713</v>
      </c>
      <c r="I45" s="164">
        <v>2122600</v>
      </c>
      <c r="J45" s="162">
        <v>763000</v>
      </c>
      <c r="K45" s="162">
        <v>123600</v>
      </c>
      <c r="L45" s="162">
        <v>1236000</v>
      </c>
      <c r="M45" s="162"/>
    </row>
    <row r="46" spans="2:13" ht="124.5" customHeight="1" x14ac:dyDescent="0.25">
      <c r="B46" s="176">
        <v>36</v>
      </c>
      <c r="C46" s="135" t="s">
        <v>713</v>
      </c>
      <c r="D46" s="159" t="s">
        <v>1454</v>
      </c>
      <c r="E46" s="159" t="s">
        <v>1711</v>
      </c>
      <c r="F46" s="160" t="s">
        <v>1712</v>
      </c>
      <c r="G46" s="167" t="s">
        <v>1570</v>
      </c>
      <c r="H46" s="159" t="s">
        <v>1713</v>
      </c>
      <c r="I46" s="164">
        <v>2025600</v>
      </c>
      <c r="J46" s="162">
        <v>666000</v>
      </c>
      <c r="K46" s="162">
        <v>123600</v>
      </c>
      <c r="L46" s="162">
        <v>1236000</v>
      </c>
      <c r="M46" s="163"/>
    </row>
    <row r="47" spans="2:13" ht="124.5" customHeight="1" x14ac:dyDescent="0.25">
      <c r="B47" s="176">
        <v>37</v>
      </c>
      <c r="C47" s="135" t="s">
        <v>713</v>
      </c>
      <c r="D47" s="159" t="s">
        <v>1454</v>
      </c>
      <c r="E47" s="159" t="s">
        <v>1714</v>
      </c>
      <c r="F47" s="160" t="s">
        <v>1715</v>
      </c>
      <c r="G47" s="167" t="s">
        <v>339</v>
      </c>
      <c r="H47" s="159" t="s">
        <v>1750</v>
      </c>
      <c r="I47" s="164">
        <v>2043360</v>
      </c>
      <c r="J47" s="162">
        <v>919760</v>
      </c>
      <c r="K47" s="162">
        <v>123600</v>
      </c>
      <c r="L47" s="162">
        <v>1000000</v>
      </c>
      <c r="M47" s="162"/>
    </row>
    <row r="48" spans="2:13" ht="124.5" customHeight="1" x14ac:dyDescent="0.25">
      <c r="B48" s="176">
        <v>38</v>
      </c>
      <c r="C48" s="135" t="s">
        <v>1615</v>
      </c>
      <c r="D48" s="159" t="s">
        <v>1751</v>
      </c>
      <c r="E48" s="159" t="s">
        <v>1716</v>
      </c>
      <c r="F48" s="160" t="s">
        <v>1717</v>
      </c>
      <c r="G48" s="167" t="s">
        <v>1459</v>
      </c>
      <c r="H48" s="159" t="s">
        <v>1718</v>
      </c>
      <c r="I48" s="164">
        <v>1645528</v>
      </c>
      <c r="J48" s="162">
        <v>244728</v>
      </c>
      <c r="K48" s="162">
        <v>494400</v>
      </c>
      <c r="L48" s="162">
        <v>906400</v>
      </c>
      <c r="M48" s="162"/>
    </row>
    <row r="49" spans="2:13" ht="124.5" customHeight="1" x14ac:dyDescent="0.25">
      <c r="B49" s="176">
        <v>39</v>
      </c>
      <c r="C49" s="135" t="s">
        <v>1457</v>
      </c>
      <c r="D49" s="159" t="s">
        <v>1458</v>
      </c>
      <c r="E49" s="159" t="s">
        <v>1719</v>
      </c>
      <c r="F49" s="160" t="s">
        <v>1720</v>
      </c>
      <c r="G49" s="167" t="s">
        <v>1459</v>
      </c>
      <c r="H49" s="159" t="s">
        <v>1721</v>
      </c>
      <c r="I49" s="164">
        <v>1214330</v>
      </c>
      <c r="J49" s="162">
        <v>1131930</v>
      </c>
      <c r="K49" s="162">
        <v>82400</v>
      </c>
      <c r="L49" s="162"/>
      <c r="M49" s="162"/>
    </row>
    <row r="50" spans="2:13" ht="124.5" customHeight="1" x14ac:dyDescent="0.25">
      <c r="B50" s="176">
        <v>40</v>
      </c>
      <c r="C50" s="135" t="s">
        <v>1578</v>
      </c>
      <c r="D50" s="159" t="s">
        <v>1752</v>
      </c>
      <c r="E50" s="159" t="s">
        <v>1589</v>
      </c>
      <c r="F50" s="160" t="s">
        <v>1581</v>
      </c>
      <c r="G50" s="167" t="s">
        <v>1571</v>
      </c>
      <c r="H50" s="159" t="s">
        <v>1753</v>
      </c>
      <c r="I50" s="164">
        <v>1664800</v>
      </c>
      <c r="J50" s="162"/>
      <c r="K50" s="162">
        <v>164800</v>
      </c>
      <c r="L50" s="162">
        <v>1500000</v>
      </c>
      <c r="M50" s="162"/>
    </row>
    <row r="51" spans="2:13" ht="124.5" customHeight="1" x14ac:dyDescent="0.25">
      <c r="B51" s="176">
        <v>41</v>
      </c>
      <c r="C51" s="135" t="s">
        <v>1579</v>
      </c>
      <c r="D51" s="159" t="s">
        <v>844</v>
      </c>
      <c r="E51" s="159" t="s">
        <v>1580</v>
      </c>
      <c r="F51" s="160" t="s">
        <v>1581</v>
      </c>
      <c r="G51" s="167" t="s">
        <v>1571</v>
      </c>
      <c r="H51" s="159" t="s">
        <v>1753</v>
      </c>
      <c r="I51" s="164">
        <v>535600</v>
      </c>
      <c r="J51" s="163"/>
      <c r="K51" s="162">
        <v>206000</v>
      </c>
      <c r="L51" s="162">
        <v>329600</v>
      </c>
      <c r="M51" s="162"/>
    </row>
    <row r="52" spans="2:13" ht="124.5" customHeight="1" x14ac:dyDescent="0.25">
      <c r="B52" s="176">
        <v>42</v>
      </c>
      <c r="C52" s="135" t="s">
        <v>1582</v>
      </c>
      <c r="D52" s="159" t="s">
        <v>1583</v>
      </c>
      <c r="E52" s="159" t="s">
        <v>1580</v>
      </c>
      <c r="F52" s="160" t="s">
        <v>1581</v>
      </c>
      <c r="G52" s="167" t="s">
        <v>1571</v>
      </c>
      <c r="H52" s="159" t="s">
        <v>1753</v>
      </c>
      <c r="I52" s="164">
        <v>535600</v>
      </c>
      <c r="J52" s="163"/>
      <c r="K52" s="162">
        <v>206000</v>
      </c>
      <c r="L52" s="162">
        <v>329600</v>
      </c>
      <c r="M52" s="163"/>
    </row>
    <row r="53" spans="2:13" ht="124.5" customHeight="1" x14ac:dyDescent="0.25">
      <c r="B53" s="176">
        <v>43</v>
      </c>
      <c r="C53" s="135" t="s">
        <v>1585</v>
      </c>
      <c r="D53" s="159" t="s">
        <v>912</v>
      </c>
      <c r="E53" s="159" t="s">
        <v>1580</v>
      </c>
      <c r="F53" s="160" t="s">
        <v>1581</v>
      </c>
      <c r="G53" s="167" t="s">
        <v>1571</v>
      </c>
      <c r="H53" s="159" t="s">
        <v>1753</v>
      </c>
      <c r="I53" s="164">
        <v>535600</v>
      </c>
      <c r="J53" s="163"/>
      <c r="K53" s="162">
        <v>206000</v>
      </c>
      <c r="L53" s="162">
        <v>329600</v>
      </c>
      <c r="M53" s="163"/>
    </row>
    <row r="54" spans="2:13" ht="124.5" customHeight="1" x14ac:dyDescent="0.25">
      <c r="B54" s="176">
        <v>44</v>
      </c>
      <c r="C54" s="135" t="s">
        <v>1586</v>
      </c>
      <c r="D54" s="159" t="s">
        <v>844</v>
      </c>
      <c r="E54" s="159" t="s">
        <v>1580</v>
      </c>
      <c r="F54" s="160" t="s">
        <v>1581</v>
      </c>
      <c r="G54" s="167" t="s">
        <v>1571</v>
      </c>
      <c r="H54" s="159" t="s">
        <v>1753</v>
      </c>
      <c r="I54" s="164">
        <v>535600</v>
      </c>
      <c r="J54" s="163"/>
      <c r="K54" s="162">
        <v>206000</v>
      </c>
      <c r="L54" s="162">
        <v>329600</v>
      </c>
      <c r="M54" s="163"/>
    </row>
    <row r="55" spans="2:13" s="231" customFormat="1" ht="124.5" customHeight="1" x14ac:dyDescent="0.25">
      <c r="B55" s="176">
        <v>45</v>
      </c>
      <c r="C55" s="135" t="s">
        <v>1587</v>
      </c>
      <c r="D55" s="159" t="s">
        <v>844</v>
      </c>
      <c r="E55" s="159" t="s">
        <v>1580</v>
      </c>
      <c r="F55" s="160" t="s">
        <v>1581</v>
      </c>
      <c r="G55" s="167" t="s">
        <v>1571</v>
      </c>
      <c r="H55" s="159" t="s">
        <v>1753</v>
      </c>
      <c r="I55" s="164">
        <v>535600</v>
      </c>
      <c r="J55" s="163"/>
      <c r="K55" s="162">
        <v>206000</v>
      </c>
      <c r="L55" s="162">
        <v>329600</v>
      </c>
      <c r="M55" s="163"/>
    </row>
    <row r="56" spans="2:13" ht="124.5" customHeight="1" x14ac:dyDescent="0.25">
      <c r="B56" s="176">
        <v>46</v>
      </c>
      <c r="C56" s="135" t="s">
        <v>1588</v>
      </c>
      <c r="D56" s="159" t="s">
        <v>1754</v>
      </c>
      <c r="E56" s="159" t="s">
        <v>1589</v>
      </c>
      <c r="F56" s="160" t="s">
        <v>1581</v>
      </c>
      <c r="G56" s="167" t="s">
        <v>1572</v>
      </c>
      <c r="H56" s="159" t="s">
        <v>1753</v>
      </c>
      <c r="I56" s="164">
        <v>1064800</v>
      </c>
      <c r="J56" s="162"/>
      <c r="K56" s="162">
        <v>164800</v>
      </c>
      <c r="L56" s="162">
        <v>900000</v>
      </c>
      <c r="M56" s="162"/>
    </row>
    <row r="57" spans="2:13" ht="124.5" customHeight="1" x14ac:dyDescent="0.25">
      <c r="B57" s="176">
        <v>47</v>
      </c>
      <c r="C57" s="135" t="s">
        <v>1590</v>
      </c>
      <c r="D57" s="159" t="s">
        <v>844</v>
      </c>
      <c r="E57" s="159" t="s">
        <v>1580</v>
      </c>
      <c r="F57" s="160" t="s">
        <v>1581</v>
      </c>
      <c r="G57" s="167" t="s">
        <v>1572</v>
      </c>
      <c r="H57" s="159" t="s">
        <v>1753</v>
      </c>
      <c r="I57" s="164">
        <v>288400</v>
      </c>
      <c r="J57" s="162"/>
      <c r="K57" s="162">
        <v>123600</v>
      </c>
      <c r="L57" s="162">
        <v>164800</v>
      </c>
      <c r="M57" s="162"/>
    </row>
    <row r="58" spans="2:13" ht="124.5" customHeight="1" x14ac:dyDescent="0.25">
      <c r="B58" s="176">
        <v>48</v>
      </c>
      <c r="C58" s="135" t="s">
        <v>1591</v>
      </c>
      <c r="D58" s="159" t="s">
        <v>912</v>
      </c>
      <c r="E58" s="159" t="s">
        <v>1580</v>
      </c>
      <c r="F58" s="160" t="s">
        <v>1581</v>
      </c>
      <c r="G58" s="167" t="s">
        <v>1572</v>
      </c>
      <c r="H58" s="159" t="s">
        <v>1753</v>
      </c>
      <c r="I58" s="164">
        <v>1064800</v>
      </c>
      <c r="J58" s="163"/>
      <c r="K58" s="162">
        <v>164800</v>
      </c>
      <c r="L58" s="162">
        <v>900000</v>
      </c>
      <c r="M58" s="163"/>
    </row>
    <row r="59" spans="2:13" ht="124.5" customHeight="1" x14ac:dyDescent="0.25">
      <c r="B59" s="176">
        <v>49</v>
      </c>
      <c r="C59" s="135" t="s">
        <v>1592</v>
      </c>
      <c r="D59" s="159" t="s">
        <v>1583</v>
      </c>
      <c r="E59" s="159" t="s">
        <v>1580</v>
      </c>
      <c r="F59" s="160" t="s">
        <v>1581</v>
      </c>
      <c r="G59" s="167" t="s">
        <v>1572</v>
      </c>
      <c r="H59" s="159" t="s">
        <v>1753</v>
      </c>
      <c r="I59" s="164">
        <v>288400</v>
      </c>
      <c r="J59" s="162"/>
      <c r="K59" s="162">
        <v>123600</v>
      </c>
      <c r="L59" s="162">
        <v>164800</v>
      </c>
      <c r="M59" s="162"/>
    </row>
    <row r="60" spans="2:13" ht="124.5" customHeight="1" x14ac:dyDescent="0.25">
      <c r="B60" s="176">
        <v>50</v>
      </c>
      <c r="C60" s="135" t="s">
        <v>1593</v>
      </c>
      <c r="D60" s="159" t="s">
        <v>844</v>
      </c>
      <c r="E60" s="159" t="s">
        <v>1580</v>
      </c>
      <c r="F60" s="160" t="s">
        <v>1581</v>
      </c>
      <c r="G60" s="167" t="s">
        <v>1572</v>
      </c>
      <c r="H60" s="159" t="s">
        <v>1753</v>
      </c>
      <c r="I60" s="164">
        <v>1064800</v>
      </c>
      <c r="J60" s="162"/>
      <c r="K60" s="162">
        <v>164800</v>
      </c>
      <c r="L60" s="162">
        <v>900000</v>
      </c>
      <c r="M60" s="162"/>
    </row>
    <row r="61" spans="2:13" ht="124.5" customHeight="1" x14ac:dyDescent="0.25">
      <c r="B61" s="176">
        <v>51</v>
      </c>
      <c r="C61" s="135" t="s">
        <v>1594</v>
      </c>
      <c r="D61" s="159" t="s">
        <v>844</v>
      </c>
      <c r="E61" s="159" t="s">
        <v>1580</v>
      </c>
      <c r="F61" s="160" t="s">
        <v>1581</v>
      </c>
      <c r="G61" s="167" t="s">
        <v>1572</v>
      </c>
      <c r="H61" s="159" t="s">
        <v>1753</v>
      </c>
      <c r="I61" s="164">
        <v>1064800</v>
      </c>
      <c r="J61" s="163"/>
      <c r="K61" s="162">
        <v>164800</v>
      </c>
      <c r="L61" s="162">
        <v>900000</v>
      </c>
      <c r="M61" s="163"/>
    </row>
    <row r="62" spans="2:13" ht="124.5" customHeight="1" x14ac:dyDescent="0.25">
      <c r="B62" s="176">
        <v>52</v>
      </c>
      <c r="C62" s="135" t="s">
        <v>1595</v>
      </c>
      <c r="D62" s="159" t="s">
        <v>1236</v>
      </c>
      <c r="E62" s="159" t="s">
        <v>1589</v>
      </c>
      <c r="F62" s="160" t="s">
        <v>1581</v>
      </c>
      <c r="G62" s="167" t="s">
        <v>1573</v>
      </c>
      <c r="H62" s="159" t="s">
        <v>1753</v>
      </c>
      <c r="I62" s="164">
        <v>1664800</v>
      </c>
      <c r="J62" s="163"/>
      <c r="K62" s="162">
        <v>164800</v>
      </c>
      <c r="L62" s="162">
        <v>1500000</v>
      </c>
      <c r="M62" s="163"/>
    </row>
    <row r="63" spans="2:13" ht="124.5" customHeight="1" x14ac:dyDescent="0.25">
      <c r="B63" s="176">
        <v>53</v>
      </c>
      <c r="C63" s="135" t="s">
        <v>1596</v>
      </c>
      <c r="D63" s="159" t="s">
        <v>912</v>
      </c>
      <c r="E63" s="159" t="s">
        <v>1580</v>
      </c>
      <c r="F63" s="160" t="s">
        <v>1581</v>
      </c>
      <c r="G63" s="167" t="s">
        <v>1573</v>
      </c>
      <c r="H63" s="159" t="s">
        <v>1753</v>
      </c>
      <c r="I63" s="164">
        <v>923600</v>
      </c>
      <c r="J63" s="162"/>
      <c r="K63" s="162">
        <v>123600</v>
      </c>
      <c r="L63" s="162">
        <v>800000</v>
      </c>
      <c r="M63" s="162"/>
    </row>
    <row r="64" spans="2:13" ht="124.5" customHeight="1" x14ac:dyDescent="0.25">
      <c r="B64" s="176">
        <v>54</v>
      </c>
      <c r="C64" s="135" t="s">
        <v>1597</v>
      </c>
      <c r="D64" s="159" t="s">
        <v>1583</v>
      </c>
      <c r="E64" s="159" t="s">
        <v>1580</v>
      </c>
      <c r="F64" s="160" t="s">
        <v>1581</v>
      </c>
      <c r="G64" s="167" t="s">
        <v>1573</v>
      </c>
      <c r="H64" s="159" t="s">
        <v>1753</v>
      </c>
      <c r="I64" s="164">
        <v>412000</v>
      </c>
      <c r="J64" s="162"/>
      <c r="K64" s="162">
        <v>164800</v>
      </c>
      <c r="L64" s="162">
        <v>247200</v>
      </c>
      <c r="M64" s="162"/>
    </row>
    <row r="65" spans="2:13" ht="124.5" customHeight="1" x14ac:dyDescent="0.25">
      <c r="B65" s="176">
        <v>55</v>
      </c>
      <c r="C65" s="135" t="s">
        <v>1598</v>
      </c>
      <c r="D65" s="159" t="s">
        <v>1583</v>
      </c>
      <c r="E65" s="159" t="s">
        <v>1580</v>
      </c>
      <c r="F65" s="160" t="s">
        <v>1581</v>
      </c>
      <c r="G65" s="167" t="s">
        <v>1573</v>
      </c>
      <c r="H65" s="159" t="s">
        <v>1753</v>
      </c>
      <c r="I65" s="164">
        <v>412000</v>
      </c>
      <c r="J65" s="162"/>
      <c r="K65" s="162">
        <v>164800</v>
      </c>
      <c r="L65" s="162">
        <v>247200</v>
      </c>
      <c r="M65" s="162"/>
    </row>
    <row r="66" spans="2:13" ht="124.5" customHeight="1" x14ac:dyDescent="0.25">
      <c r="B66" s="176">
        <v>56</v>
      </c>
      <c r="C66" s="135" t="s">
        <v>1599</v>
      </c>
      <c r="D66" s="159" t="s">
        <v>1583</v>
      </c>
      <c r="E66" s="159" t="s">
        <v>1580</v>
      </c>
      <c r="F66" s="160" t="s">
        <v>1581</v>
      </c>
      <c r="G66" s="167" t="s">
        <v>1573</v>
      </c>
      <c r="H66" s="159" t="s">
        <v>1753</v>
      </c>
      <c r="I66" s="164">
        <v>923600</v>
      </c>
      <c r="J66" s="162"/>
      <c r="K66" s="162">
        <v>123600</v>
      </c>
      <c r="L66" s="162">
        <v>800000</v>
      </c>
      <c r="M66" s="162"/>
    </row>
    <row r="67" spans="2:13" ht="124.5" customHeight="1" x14ac:dyDescent="0.25">
      <c r="B67" s="176">
        <v>57</v>
      </c>
      <c r="C67" s="135" t="s">
        <v>1600</v>
      </c>
      <c r="D67" s="159" t="s">
        <v>1755</v>
      </c>
      <c r="E67" s="159" t="s">
        <v>1580</v>
      </c>
      <c r="F67" s="160" t="s">
        <v>1581</v>
      </c>
      <c r="G67" s="167" t="s">
        <v>1573</v>
      </c>
      <c r="H67" s="159" t="s">
        <v>1753</v>
      </c>
      <c r="I67" s="164">
        <v>412000</v>
      </c>
      <c r="J67" s="162"/>
      <c r="K67" s="162">
        <v>164800</v>
      </c>
      <c r="L67" s="162">
        <v>247200</v>
      </c>
      <c r="M67" s="162"/>
    </row>
    <row r="68" spans="2:13" ht="124.5" customHeight="1" x14ac:dyDescent="0.25">
      <c r="B68" s="176">
        <v>58</v>
      </c>
      <c r="C68" s="135" t="s">
        <v>1602</v>
      </c>
      <c r="D68" s="159" t="s">
        <v>1583</v>
      </c>
      <c r="E68" s="159" t="s">
        <v>1589</v>
      </c>
      <c r="F68" s="160" t="s">
        <v>1581</v>
      </c>
      <c r="G68" s="167" t="s">
        <v>1574</v>
      </c>
      <c r="H68" s="159" t="s">
        <v>1753</v>
      </c>
      <c r="I68" s="164">
        <v>823600</v>
      </c>
      <c r="J68" s="162"/>
      <c r="K68" s="162">
        <v>123600</v>
      </c>
      <c r="L68" s="162">
        <v>700000</v>
      </c>
      <c r="M68" s="162"/>
    </row>
    <row r="69" spans="2:13" ht="124.5" customHeight="1" x14ac:dyDescent="0.25">
      <c r="B69" s="176">
        <v>59</v>
      </c>
      <c r="C69" s="135" t="s">
        <v>1603</v>
      </c>
      <c r="D69" s="159" t="s">
        <v>912</v>
      </c>
      <c r="E69" s="159" t="s">
        <v>1580</v>
      </c>
      <c r="F69" s="160" t="s">
        <v>1581</v>
      </c>
      <c r="G69" s="167" t="s">
        <v>1574</v>
      </c>
      <c r="H69" s="159" t="s">
        <v>1753</v>
      </c>
      <c r="I69" s="164">
        <v>288400</v>
      </c>
      <c r="J69" s="162"/>
      <c r="K69" s="162">
        <v>123600</v>
      </c>
      <c r="L69" s="162">
        <v>164800</v>
      </c>
      <c r="M69" s="162"/>
    </row>
    <row r="70" spans="2:13" ht="124.5" customHeight="1" x14ac:dyDescent="0.25">
      <c r="B70" s="176">
        <v>60</v>
      </c>
      <c r="C70" s="135" t="s">
        <v>1604</v>
      </c>
      <c r="D70" s="159" t="s">
        <v>844</v>
      </c>
      <c r="E70" s="159" t="s">
        <v>1580</v>
      </c>
      <c r="F70" s="160" t="s">
        <v>1581</v>
      </c>
      <c r="G70" s="167" t="s">
        <v>1574</v>
      </c>
      <c r="H70" s="159" t="s">
        <v>1753</v>
      </c>
      <c r="I70" s="164">
        <v>288400</v>
      </c>
      <c r="J70" s="162"/>
      <c r="K70" s="162">
        <v>123600</v>
      </c>
      <c r="L70" s="162">
        <v>164800</v>
      </c>
      <c r="M70" s="162"/>
    </row>
    <row r="71" spans="2:13" ht="124.5" customHeight="1" x14ac:dyDescent="0.25">
      <c r="B71" s="176">
        <v>61</v>
      </c>
      <c r="C71" s="135" t="s">
        <v>1605</v>
      </c>
      <c r="D71" s="159" t="s">
        <v>553</v>
      </c>
      <c r="E71" s="159" t="s">
        <v>1580</v>
      </c>
      <c r="F71" s="160" t="s">
        <v>1581</v>
      </c>
      <c r="G71" s="167" t="s">
        <v>1574</v>
      </c>
      <c r="H71" s="159" t="s">
        <v>1753</v>
      </c>
      <c r="I71" s="164">
        <v>523600</v>
      </c>
      <c r="J71" s="162"/>
      <c r="K71" s="162">
        <v>123600</v>
      </c>
      <c r="L71" s="162">
        <v>400000</v>
      </c>
      <c r="M71" s="162"/>
    </row>
    <row r="72" spans="2:13" ht="124.5" customHeight="1" x14ac:dyDescent="0.25">
      <c r="B72" s="176">
        <v>62</v>
      </c>
      <c r="C72" s="135" t="s">
        <v>1606</v>
      </c>
      <c r="D72" s="159" t="s">
        <v>1601</v>
      </c>
      <c r="E72" s="159" t="s">
        <v>1580</v>
      </c>
      <c r="F72" s="160" t="s">
        <v>1581</v>
      </c>
      <c r="G72" s="167" t="s">
        <v>1574</v>
      </c>
      <c r="H72" s="159" t="s">
        <v>1753</v>
      </c>
      <c r="I72" s="164">
        <v>523600</v>
      </c>
      <c r="J72" s="163"/>
      <c r="K72" s="162">
        <v>123600</v>
      </c>
      <c r="L72" s="162">
        <v>400000</v>
      </c>
      <c r="M72" s="163"/>
    </row>
    <row r="73" spans="2:13" ht="124.5" customHeight="1" x14ac:dyDescent="0.25">
      <c r="B73" s="176">
        <v>63</v>
      </c>
      <c r="C73" s="135" t="s">
        <v>1607</v>
      </c>
      <c r="D73" s="159" t="s">
        <v>912</v>
      </c>
      <c r="E73" s="159" t="s">
        <v>1580</v>
      </c>
      <c r="F73" s="160" t="s">
        <v>1581</v>
      </c>
      <c r="G73" s="167" t="s">
        <v>1574</v>
      </c>
      <c r="H73" s="159" t="s">
        <v>1753</v>
      </c>
      <c r="I73" s="164">
        <v>523600</v>
      </c>
      <c r="J73" s="163"/>
      <c r="K73" s="162">
        <v>123600</v>
      </c>
      <c r="L73" s="162">
        <v>400000</v>
      </c>
      <c r="M73" s="163"/>
    </row>
    <row r="74" spans="2:13" ht="124.5" customHeight="1" x14ac:dyDescent="0.25">
      <c r="B74" s="176">
        <v>64</v>
      </c>
      <c r="C74" s="135" t="s">
        <v>1608</v>
      </c>
      <c r="D74" s="159" t="s">
        <v>1609</v>
      </c>
      <c r="E74" s="159" t="s">
        <v>1589</v>
      </c>
      <c r="F74" s="160" t="s">
        <v>1581</v>
      </c>
      <c r="G74" s="167" t="s">
        <v>753</v>
      </c>
      <c r="H74" s="159" t="s">
        <v>1753</v>
      </c>
      <c r="I74" s="164">
        <v>1064800</v>
      </c>
      <c r="J74" s="162"/>
      <c r="K74" s="162">
        <v>164800</v>
      </c>
      <c r="L74" s="162">
        <v>900000</v>
      </c>
      <c r="M74" s="162"/>
    </row>
    <row r="75" spans="2:13" ht="124.5" customHeight="1" x14ac:dyDescent="0.25">
      <c r="B75" s="176">
        <v>65</v>
      </c>
      <c r="C75" s="135" t="s">
        <v>1610</v>
      </c>
      <c r="D75" s="159" t="s">
        <v>1756</v>
      </c>
      <c r="E75" s="159" t="s">
        <v>1580</v>
      </c>
      <c r="F75" s="160" t="s">
        <v>1581</v>
      </c>
      <c r="G75" s="167" t="s">
        <v>753</v>
      </c>
      <c r="H75" s="159" t="s">
        <v>1753</v>
      </c>
      <c r="I75" s="164">
        <v>412000</v>
      </c>
      <c r="J75" s="162"/>
      <c r="K75" s="162">
        <v>164800</v>
      </c>
      <c r="L75" s="162">
        <v>247200</v>
      </c>
      <c r="M75" s="162"/>
    </row>
    <row r="76" spans="2:13" ht="124.5" customHeight="1" x14ac:dyDescent="0.25">
      <c r="B76" s="176">
        <v>66</v>
      </c>
      <c r="C76" s="135" t="s">
        <v>1611</v>
      </c>
      <c r="D76" s="159" t="s">
        <v>1756</v>
      </c>
      <c r="E76" s="159" t="s">
        <v>1580</v>
      </c>
      <c r="F76" s="160" t="s">
        <v>1581</v>
      </c>
      <c r="G76" s="167" t="s">
        <v>753</v>
      </c>
      <c r="H76" s="159" t="s">
        <v>1753</v>
      </c>
      <c r="I76" s="164">
        <v>412000</v>
      </c>
      <c r="J76" s="163"/>
      <c r="K76" s="162">
        <v>164800</v>
      </c>
      <c r="L76" s="162">
        <v>247200</v>
      </c>
      <c r="M76" s="163"/>
    </row>
    <row r="77" spans="2:13" ht="124.5" customHeight="1" x14ac:dyDescent="0.25">
      <c r="B77" s="176">
        <v>67</v>
      </c>
      <c r="C77" s="135" t="s">
        <v>1612</v>
      </c>
      <c r="D77" s="159" t="s">
        <v>1583</v>
      </c>
      <c r="E77" s="159" t="s">
        <v>1580</v>
      </c>
      <c r="F77" s="160" t="s">
        <v>1581</v>
      </c>
      <c r="G77" s="167" t="s">
        <v>753</v>
      </c>
      <c r="H77" s="159" t="s">
        <v>1753</v>
      </c>
      <c r="I77" s="164">
        <v>412000</v>
      </c>
      <c r="J77" s="162"/>
      <c r="K77" s="162">
        <v>164800</v>
      </c>
      <c r="L77" s="162">
        <v>247200</v>
      </c>
      <c r="M77" s="162"/>
    </row>
    <row r="78" spans="2:13" ht="124.5" customHeight="1" x14ac:dyDescent="0.25">
      <c r="B78" s="176">
        <v>68</v>
      </c>
      <c r="C78" s="135" t="s">
        <v>1613</v>
      </c>
      <c r="D78" s="159" t="s">
        <v>912</v>
      </c>
      <c r="E78" s="159" t="s">
        <v>1580</v>
      </c>
      <c r="F78" s="160" t="s">
        <v>1581</v>
      </c>
      <c r="G78" s="167" t="s">
        <v>753</v>
      </c>
      <c r="H78" s="159" t="s">
        <v>1753</v>
      </c>
      <c r="I78" s="164">
        <v>412000</v>
      </c>
      <c r="J78" s="162"/>
      <c r="K78" s="162">
        <v>164800</v>
      </c>
      <c r="L78" s="162">
        <v>247200</v>
      </c>
      <c r="M78" s="162"/>
    </row>
    <row r="79" spans="2:13" ht="124.5" customHeight="1" x14ac:dyDescent="0.25">
      <c r="B79" s="176">
        <v>69</v>
      </c>
      <c r="C79" s="135" t="s">
        <v>1614</v>
      </c>
      <c r="D79" s="159" t="s">
        <v>844</v>
      </c>
      <c r="E79" s="159" t="s">
        <v>1580</v>
      </c>
      <c r="F79" s="160" t="s">
        <v>1581</v>
      </c>
      <c r="G79" s="167" t="s">
        <v>753</v>
      </c>
      <c r="H79" s="159" t="s">
        <v>1753</v>
      </c>
      <c r="I79" s="164">
        <v>1064800</v>
      </c>
      <c r="J79" s="162"/>
      <c r="K79" s="162">
        <v>164800</v>
      </c>
      <c r="L79" s="162">
        <v>900000</v>
      </c>
      <c r="M79" s="162"/>
    </row>
    <row r="80" spans="2:13" ht="124.5" customHeight="1" x14ac:dyDescent="0.25">
      <c r="B80" s="176">
        <v>70</v>
      </c>
      <c r="C80" s="135" t="s">
        <v>1615</v>
      </c>
      <c r="D80" s="159" t="s">
        <v>1616</v>
      </c>
      <c r="E80" s="159" t="s">
        <v>1589</v>
      </c>
      <c r="F80" s="160" t="s">
        <v>1581</v>
      </c>
      <c r="G80" s="167" t="s">
        <v>1459</v>
      </c>
      <c r="H80" s="159" t="s">
        <v>1753</v>
      </c>
      <c r="I80" s="164">
        <v>1664800</v>
      </c>
      <c r="J80" s="162"/>
      <c r="K80" s="162">
        <v>164800</v>
      </c>
      <c r="L80" s="162">
        <v>1500000</v>
      </c>
      <c r="M80" s="162"/>
    </row>
    <row r="81" spans="2:13" ht="124.5" customHeight="1" x14ac:dyDescent="0.25">
      <c r="B81" s="176">
        <v>71</v>
      </c>
      <c r="C81" s="135" t="s">
        <v>1617</v>
      </c>
      <c r="D81" s="159" t="s">
        <v>912</v>
      </c>
      <c r="E81" s="159" t="s">
        <v>1580</v>
      </c>
      <c r="F81" s="160" t="s">
        <v>1581</v>
      </c>
      <c r="G81" s="167" t="s">
        <v>1459</v>
      </c>
      <c r="H81" s="159" t="s">
        <v>1753</v>
      </c>
      <c r="I81" s="164">
        <v>412000</v>
      </c>
      <c r="J81" s="162"/>
      <c r="K81" s="162">
        <v>164800</v>
      </c>
      <c r="L81" s="162">
        <v>247200</v>
      </c>
      <c r="M81" s="162"/>
    </row>
    <row r="82" spans="2:13" ht="124.5" customHeight="1" x14ac:dyDescent="0.25">
      <c r="B82" s="176">
        <v>72</v>
      </c>
      <c r="C82" s="135" t="s">
        <v>1618</v>
      </c>
      <c r="D82" s="159" t="s">
        <v>1583</v>
      </c>
      <c r="E82" s="159" t="s">
        <v>1580</v>
      </c>
      <c r="F82" s="160" t="s">
        <v>1581</v>
      </c>
      <c r="G82" s="167" t="s">
        <v>1459</v>
      </c>
      <c r="H82" s="159" t="s">
        <v>1753</v>
      </c>
      <c r="I82" s="164">
        <v>412000</v>
      </c>
      <c r="J82" s="163"/>
      <c r="K82" s="162">
        <v>164800</v>
      </c>
      <c r="L82" s="162">
        <v>247200</v>
      </c>
      <c r="M82" s="163"/>
    </row>
    <row r="83" spans="2:13" ht="124.5" customHeight="1" x14ac:dyDescent="0.25">
      <c r="B83" s="176">
        <v>73</v>
      </c>
      <c r="C83" s="135" t="s">
        <v>1619</v>
      </c>
      <c r="D83" s="159" t="s">
        <v>844</v>
      </c>
      <c r="E83" s="159" t="s">
        <v>1580</v>
      </c>
      <c r="F83" s="160" t="s">
        <v>1581</v>
      </c>
      <c r="G83" s="167" t="s">
        <v>1459</v>
      </c>
      <c r="H83" s="159" t="s">
        <v>1753</v>
      </c>
      <c r="I83" s="164">
        <v>629600</v>
      </c>
      <c r="J83" s="162"/>
      <c r="K83" s="162">
        <v>164800</v>
      </c>
      <c r="L83" s="162">
        <v>464800</v>
      </c>
      <c r="M83" s="162"/>
    </row>
    <row r="84" spans="2:13" ht="124.5" customHeight="1" x14ac:dyDescent="0.25">
      <c r="B84" s="176">
        <v>74</v>
      </c>
      <c r="C84" s="135" t="s">
        <v>1620</v>
      </c>
      <c r="D84" s="159" t="s">
        <v>912</v>
      </c>
      <c r="E84" s="159" t="s">
        <v>1580</v>
      </c>
      <c r="F84" s="160" t="s">
        <v>1581</v>
      </c>
      <c r="G84" s="167" t="s">
        <v>1459</v>
      </c>
      <c r="H84" s="159" t="s">
        <v>1753</v>
      </c>
      <c r="I84" s="164">
        <v>412000</v>
      </c>
      <c r="J84" s="162"/>
      <c r="K84" s="162">
        <v>164800</v>
      </c>
      <c r="L84" s="162">
        <v>247200</v>
      </c>
      <c r="M84" s="162"/>
    </row>
    <row r="85" spans="2:13" ht="124.5" customHeight="1" x14ac:dyDescent="0.25">
      <c r="B85" s="176">
        <v>75</v>
      </c>
      <c r="C85" s="135" t="s">
        <v>1621</v>
      </c>
      <c r="D85" s="159" t="s">
        <v>844</v>
      </c>
      <c r="E85" s="159" t="s">
        <v>1580</v>
      </c>
      <c r="F85" s="160" t="s">
        <v>1581</v>
      </c>
      <c r="G85" s="167" t="s">
        <v>1459</v>
      </c>
      <c r="H85" s="159" t="s">
        <v>1753</v>
      </c>
      <c r="I85" s="164">
        <v>412000</v>
      </c>
      <c r="J85" s="163"/>
      <c r="K85" s="162">
        <v>164800</v>
      </c>
      <c r="L85" s="162">
        <v>247200</v>
      </c>
      <c r="M85" s="163"/>
    </row>
    <row r="86" spans="2:13" ht="124.5" customHeight="1" x14ac:dyDescent="0.25">
      <c r="B86" s="176">
        <v>76</v>
      </c>
      <c r="C86" s="135" t="s">
        <v>1622</v>
      </c>
      <c r="D86" s="159" t="s">
        <v>1623</v>
      </c>
      <c r="E86" s="159" t="s">
        <v>1589</v>
      </c>
      <c r="F86" s="160" t="s">
        <v>1581</v>
      </c>
      <c r="G86" s="167" t="s">
        <v>1570</v>
      </c>
      <c r="H86" s="159" t="s">
        <v>1753</v>
      </c>
      <c r="I86" s="164">
        <v>412000</v>
      </c>
      <c r="J86" s="162"/>
      <c r="K86" s="162">
        <v>164800</v>
      </c>
      <c r="L86" s="162">
        <v>247200</v>
      </c>
      <c r="M86" s="162"/>
    </row>
    <row r="87" spans="2:13" ht="124.5" customHeight="1" x14ac:dyDescent="0.25">
      <c r="B87" s="176">
        <v>77</v>
      </c>
      <c r="C87" s="135" t="s">
        <v>1624</v>
      </c>
      <c r="D87" s="159" t="s">
        <v>553</v>
      </c>
      <c r="E87" s="159" t="s">
        <v>1580</v>
      </c>
      <c r="F87" s="160" t="s">
        <v>1581</v>
      </c>
      <c r="G87" s="167" t="s">
        <v>1570</v>
      </c>
      <c r="H87" s="159" t="s">
        <v>1753</v>
      </c>
      <c r="I87" s="164">
        <v>412000</v>
      </c>
      <c r="J87" s="162"/>
      <c r="K87" s="162">
        <v>164800</v>
      </c>
      <c r="L87" s="162">
        <v>247200</v>
      </c>
      <c r="M87" s="162"/>
    </row>
    <row r="88" spans="2:13" ht="124.5" customHeight="1" x14ac:dyDescent="0.25">
      <c r="B88" s="176">
        <v>78</v>
      </c>
      <c r="C88" s="135" t="s">
        <v>1625</v>
      </c>
      <c r="D88" s="159" t="s">
        <v>912</v>
      </c>
      <c r="E88" s="159" t="s">
        <v>1580</v>
      </c>
      <c r="F88" s="160" t="s">
        <v>1581</v>
      </c>
      <c r="G88" s="167" t="s">
        <v>1570</v>
      </c>
      <c r="H88" s="159" t="s">
        <v>1753</v>
      </c>
      <c r="I88" s="164">
        <v>1064800</v>
      </c>
      <c r="J88" s="162"/>
      <c r="K88" s="162">
        <v>164800</v>
      </c>
      <c r="L88" s="162">
        <v>900000</v>
      </c>
      <c r="M88" s="162"/>
    </row>
    <row r="89" spans="2:13" ht="124.5" customHeight="1" x14ac:dyDescent="0.25">
      <c r="B89" s="176">
        <v>79</v>
      </c>
      <c r="C89" s="135" t="s">
        <v>1626</v>
      </c>
      <c r="D89" s="159" t="s">
        <v>844</v>
      </c>
      <c r="E89" s="159" t="s">
        <v>1580</v>
      </c>
      <c r="F89" s="160" t="s">
        <v>1581</v>
      </c>
      <c r="G89" s="167" t="s">
        <v>1570</v>
      </c>
      <c r="H89" s="159" t="s">
        <v>1753</v>
      </c>
      <c r="I89" s="164">
        <v>412000</v>
      </c>
      <c r="J89" s="162"/>
      <c r="K89" s="162">
        <v>164800</v>
      </c>
      <c r="L89" s="162">
        <v>247200</v>
      </c>
      <c r="M89" s="162"/>
    </row>
    <row r="90" spans="2:13" ht="124.5" customHeight="1" x14ac:dyDescent="0.25">
      <c r="B90" s="176">
        <v>80</v>
      </c>
      <c r="C90" s="135" t="s">
        <v>1627</v>
      </c>
      <c r="D90" s="159" t="s">
        <v>844</v>
      </c>
      <c r="E90" s="159" t="s">
        <v>1580</v>
      </c>
      <c r="F90" s="160" t="s">
        <v>1581</v>
      </c>
      <c r="G90" s="167" t="s">
        <v>1570</v>
      </c>
      <c r="H90" s="159" t="s">
        <v>1753</v>
      </c>
      <c r="I90" s="164">
        <v>1664800</v>
      </c>
      <c r="J90" s="162"/>
      <c r="K90" s="162">
        <v>164800</v>
      </c>
      <c r="L90" s="162">
        <v>1500000</v>
      </c>
      <c r="M90" s="162"/>
    </row>
    <row r="91" spans="2:13" ht="124.5" customHeight="1" x14ac:dyDescent="0.25">
      <c r="B91" s="176">
        <v>81</v>
      </c>
      <c r="C91" s="135" t="s">
        <v>1628</v>
      </c>
      <c r="D91" s="159" t="s">
        <v>844</v>
      </c>
      <c r="E91" s="159" t="s">
        <v>1580</v>
      </c>
      <c r="F91" s="160" t="s">
        <v>1581</v>
      </c>
      <c r="G91" s="167" t="s">
        <v>1570</v>
      </c>
      <c r="H91" s="159" t="s">
        <v>1753</v>
      </c>
      <c r="I91" s="164">
        <v>1064800</v>
      </c>
      <c r="J91" s="162"/>
      <c r="K91" s="162">
        <v>164800</v>
      </c>
      <c r="L91" s="162">
        <v>900000</v>
      </c>
      <c r="M91" s="162"/>
    </row>
    <row r="92" spans="2:13" ht="124.5" customHeight="1" x14ac:dyDescent="0.25">
      <c r="B92" s="176">
        <v>82</v>
      </c>
      <c r="C92" s="135" t="s">
        <v>1153</v>
      </c>
      <c r="D92" s="159" t="s">
        <v>1629</v>
      </c>
      <c r="E92" s="159" t="s">
        <v>1589</v>
      </c>
      <c r="F92" s="160" t="s">
        <v>1581</v>
      </c>
      <c r="G92" s="167" t="s">
        <v>699</v>
      </c>
      <c r="H92" s="159" t="s">
        <v>1753</v>
      </c>
      <c r="I92" s="164">
        <v>1220536</v>
      </c>
      <c r="J92" s="162">
        <v>93936</v>
      </c>
      <c r="K92" s="162">
        <v>123600</v>
      </c>
      <c r="L92" s="162">
        <v>900000</v>
      </c>
      <c r="M92" s="162">
        <v>103000</v>
      </c>
    </row>
    <row r="93" spans="2:13" ht="124.5" customHeight="1" x14ac:dyDescent="0.25">
      <c r="B93" s="176">
        <v>83</v>
      </c>
      <c r="C93" s="135" t="s">
        <v>1630</v>
      </c>
      <c r="D93" s="159" t="s">
        <v>844</v>
      </c>
      <c r="E93" s="159" t="s">
        <v>1580</v>
      </c>
      <c r="F93" s="160" t="s">
        <v>1581</v>
      </c>
      <c r="G93" s="167" t="s">
        <v>699</v>
      </c>
      <c r="H93" s="159" t="s">
        <v>1753</v>
      </c>
      <c r="I93" s="164">
        <v>1017536</v>
      </c>
      <c r="J93" s="162">
        <v>93936</v>
      </c>
      <c r="K93" s="162">
        <v>123600</v>
      </c>
      <c r="L93" s="162">
        <v>800000</v>
      </c>
      <c r="M93" s="162"/>
    </row>
    <row r="94" spans="2:13" ht="124.5" customHeight="1" x14ac:dyDescent="0.25">
      <c r="B94" s="176">
        <v>84</v>
      </c>
      <c r="C94" s="135" t="s">
        <v>1631</v>
      </c>
      <c r="D94" s="159" t="s">
        <v>553</v>
      </c>
      <c r="E94" s="159" t="s">
        <v>1580</v>
      </c>
      <c r="F94" s="160" t="s">
        <v>1581</v>
      </c>
      <c r="G94" s="167" t="s">
        <v>699</v>
      </c>
      <c r="H94" s="159" t="s">
        <v>1753</v>
      </c>
      <c r="I94" s="164">
        <v>717536</v>
      </c>
      <c r="J94" s="162">
        <v>93936</v>
      </c>
      <c r="K94" s="162">
        <v>123600</v>
      </c>
      <c r="L94" s="162">
        <v>500000</v>
      </c>
      <c r="M94" s="162"/>
    </row>
    <row r="95" spans="2:13" ht="124.5" customHeight="1" x14ac:dyDescent="0.25">
      <c r="B95" s="176">
        <v>85</v>
      </c>
      <c r="C95" s="135" t="s">
        <v>1632</v>
      </c>
      <c r="D95" s="159" t="s">
        <v>1583</v>
      </c>
      <c r="E95" s="159" t="s">
        <v>1580</v>
      </c>
      <c r="F95" s="160" t="s">
        <v>1581</v>
      </c>
      <c r="G95" s="167" t="s">
        <v>699</v>
      </c>
      <c r="H95" s="159" t="s">
        <v>1753</v>
      </c>
      <c r="I95" s="164">
        <v>717536</v>
      </c>
      <c r="J95" s="162">
        <v>93936</v>
      </c>
      <c r="K95" s="162">
        <v>123600</v>
      </c>
      <c r="L95" s="162">
        <v>500000</v>
      </c>
      <c r="M95" s="166"/>
    </row>
    <row r="96" spans="2:13" ht="124.5" customHeight="1" x14ac:dyDescent="0.25">
      <c r="B96" s="176">
        <v>86</v>
      </c>
      <c r="C96" s="135" t="s">
        <v>1633</v>
      </c>
      <c r="D96" s="159" t="s">
        <v>844</v>
      </c>
      <c r="E96" s="159" t="s">
        <v>1580</v>
      </c>
      <c r="F96" s="160" t="s">
        <v>1581</v>
      </c>
      <c r="G96" s="167" t="s">
        <v>699</v>
      </c>
      <c r="H96" s="159" t="s">
        <v>1753</v>
      </c>
      <c r="I96" s="164">
        <v>382336</v>
      </c>
      <c r="J96" s="162">
        <v>93936</v>
      </c>
      <c r="K96" s="162">
        <v>123600</v>
      </c>
      <c r="L96" s="162">
        <v>164800</v>
      </c>
      <c r="M96" s="173"/>
    </row>
    <row r="97" spans="2:13" ht="124.5" customHeight="1" x14ac:dyDescent="0.25">
      <c r="B97" s="176">
        <v>87</v>
      </c>
      <c r="C97" s="135" t="s">
        <v>1634</v>
      </c>
      <c r="D97" s="159" t="s">
        <v>1583</v>
      </c>
      <c r="E97" s="159" t="s">
        <v>1580</v>
      </c>
      <c r="F97" s="160" t="s">
        <v>1581</v>
      </c>
      <c r="G97" s="167" t="s">
        <v>318</v>
      </c>
      <c r="H97" s="159" t="s">
        <v>1753</v>
      </c>
      <c r="I97" s="164">
        <v>717536</v>
      </c>
      <c r="J97" s="162">
        <v>93936</v>
      </c>
      <c r="K97" s="162">
        <v>123600</v>
      </c>
      <c r="L97" s="162">
        <v>500000</v>
      </c>
      <c r="M97" s="173"/>
    </row>
    <row r="98" spans="2:13" ht="124.5" customHeight="1" x14ac:dyDescent="0.25">
      <c r="B98" s="176">
        <v>88</v>
      </c>
      <c r="C98" s="135" t="s">
        <v>1635</v>
      </c>
      <c r="D98" s="159" t="s">
        <v>1636</v>
      </c>
      <c r="E98" s="159" t="s">
        <v>1637</v>
      </c>
      <c r="F98" s="160" t="s">
        <v>1584</v>
      </c>
      <c r="G98" s="167" t="s">
        <v>1575</v>
      </c>
      <c r="H98" s="159" t="s">
        <v>1753</v>
      </c>
      <c r="I98" s="164">
        <v>1364800</v>
      </c>
      <c r="J98" s="164"/>
      <c r="K98" s="162">
        <v>164800</v>
      </c>
      <c r="L98" s="162">
        <v>1200000</v>
      </c>
      <c r="M98" s="173"/>
    </row>
    <row r="99" spans="2:13" ht="124.5" customHeight="1" x14ac:dyDescent="0.25">
      <c r="B99" s="176">
        <v>89</v>
      </c>
      <c r="C99" s="135" t="s">
        <v>1638</v>
      </c>
      <c r="D99" s="159" t="s">
        <v>553</v>
      </c>
      <c r="E99" s="159" t="s">
        <v>1580</v>
      </c>
      <c r="F99" s="160" t="s">
        <v>1581</v>
      </c>
      <c r="G99" s="167" t="s">
        <v>1575</v>
      </c>
      <c r="H99" s="159" t="s">
        <v>1753</v>
      </c>
      <c r="I99" s="164">
        <v>412000</v>
      </c>
      <c r="J99" s="164"/>
      <c r="K99" s="162">
        <v>164800</v>
      </c>
      <c r="L99" s="162">
        <v>247200</v>
      </c>
      <c r="M99" s="173"/>
    </row>
    <row r="100" spans="2:13" ht="124.5" customHeight="1" x14ac:dyDescent="0.25">
      <c r="B100" s="176">
        <v>90</v>
      </c>
      <c r="C100" s="135" t="s">
        <v>1639</v>
      </c>
      <c r="D100" s="159" t="s">
        <v>1583</v>
      </c>
      <c r="E100" s="159" t="s">
        <v>1580</v>
      </c>
      <c r="F100" s="160" t="s">
        <v>1581</v>
      </c>
      <c r="G100" s="167" t="s">
        <v>1575</v>
      </c>
      <c r="H100" s="159" t="s">
        <v>1753</v>
      </c>
      <c r="I100" s="164">
        <v>412000</v>
      </c>
      <c r="J100" s="179"/>
      <c r="K100" s="162">
        <v>164800</v>
      </c>
      <c r="L100" s="162">
        <v>247200</v>
      </c>
      <c r="M100" s="166"/>
    </row>
    <row r="101" spans="2:13" ht="124.5" customHeight="1" x14ac:dyDescent="0.25">
      <c r="B101" s="176">
        <v>91</v>
      </c>
      <c r="C101" s="135" t="s">
        <v>1760</v>
      </c>
      <c r="D101" s="159" t="s">
        <v>844</v>
      </c>
      <c r="E101" s="159" t="s">
        <v>1580</v>
      </c>
      <c r="F101" s="160" t="s">
        <v>1581</v>
      </c>
      <c r="G101" s="167" t="s">
        <v>1575</v>
      </c>
      <c r="H101" s="159" t="s">
        <v>1753</v>
      </c>
      <c r="I101" s="164">
        <v>914800</v>
      </c>
      <c r="J101" s="164"/>
      <c r="K101" s="162">
        <v>164800</v>
      </c>
      <c r="L101" s="162">
        <v>750000</v>
      </c>
      <c r="M101" s="173"/>
    </row>
    <row r="102" spans="2:13" ht="124.5" customHeight="1" x14ac:dyDescent="0.25">
      <c r="B102" s="176">
        <v>92</v>
      </c>
      <c r="C102" s="135" t="s">
        <v>1640</v>
      </c>
      <c r="D102" s="159" t="s">
        <v>553</v>
      </c>
      <c r="E102" s="159" t="s">
        <v>1580</v>
      </c>
      <c r="F102" s="160" t="s">
        <v>1581</v>
      </c>
      <c r="G102" s="167" t="s">
        <v>1575</v>
      </c>
      <c r="H102" s="159" t="s">
        <v>1753</v>
      </c>
      <c r="I102" s="164">
        <v>1064800</v>
      </c>
      <c r="J102" s="164"/>
      <c r="K102" s="162">
        <v>164800</v>
      </c>
      <c r="L102" s="162">
        <v>900000</v>
      </c>
      <c r="M102" s="173"/>
    </row>
    <row r="103" spans="2:13" ht="124.5" customHeight="1" x14ac:dyDescent="0.25">
      <c r="B103" s="176">
        <v>93</v>
      </c>
      <c r="C103" s="135" t="s">
        <v>1641</v>
      </c>
      <c r="D103" s="159" t="s">
        <v>1583</v>
      </c>
      <c r="E103" s="159" t="s">
        <v>1580</v>
      </c>
      <c r="F103" s="160" t="s">
        <v>1581</v>
      </c>
      <c r="G103" s="167" t="s">
        <v>1575</v>
      </c>
      <c r="H103" s="159" t="s">
        <v>1753</v>
      </c>
      <c r="I103" s="164">
        <v>914800</v>
      </c>
      <c r="J103" s="179"/>
      <c r="K103" s="162">
        <v>164800</v>
      </c>
      <c r="L103" s="162">
        <v>750000</v>
      </c>
      <c r="M103" s="166"/>
    </row>
    <row r="104" spans="2:13" ht="124.5" customHeight="1" x14ac:dyDescent="0.25">
      <c r="B104" s="176">
        <v>94</v>
      </c>
      <c r="C104" s="135" t="s">
        <v>1642</v>
      </c>
      <c r="D104" s="159" t="s">
        <v>1757</v>
      </c>
      <c r="E104" s="159" t="s">
        <v>1637</v>
      </c>
      <c r="F104" s="160" t="s">
        <v>1581</v>
      </c>
      <c r="G104" s="167" t="s">
        <v>1576</v>
      </c>
      <c r="H104" s="159" t="s">
        <v>1753</v>
      </c>
      <c r="I104" s="164">
        <v>412000</v>
      </c>
      <c r="J104" s="164"/>
      <c r="K104" s="162">
        <v>164800</v>
      </c>
      <c r="L104" s="162">
        <v>247200</v>
      </c>
      <c r="M104" s="173"/>
    </row>
    <row r="105" spans="2:13" ht="124.5" customHeight="1" x14ac:dyDescent="0.25">
      <c r="B105" s="176">
        <v>95</v>
      </c>
      <c r="C105" s="135" t="s">
        <v>1643</v>
      </c>
      <c r="D105" s="159" t="s">
        <v>1758</v>
      </c>
      <c r="E105" s="159" t="s">
        <v>1580</v>
      </c>
      <c r="F105" s="160" t="s">
        <v>1581</v>
      </c>
      <c r="G105" s="167" t="s">
        <v>1576</v>
      </c>
      <c r="H105" s="159" t="s">
        <v>1753</v>
      </c>
      <c r="I105" s="164">
        <v>412000</v>
      </c>
      <c r="J105" s="179"/>
      <c r="K105" s="162">
        <v>164800</v>
      </c>
      <c r="L105" s="162">
        <v>247200</v>
      </c>
      <c r="M105" s="166"/>
    </row>
    <row r="106" spans="2:13" ht="124.5" customHeight="1" x14ac:dyDescent="0.25">
      <c r="B106" s="176">
        <v>96</v>
      </c>
      <c r="C106" s="135" t="s">
        <v>1644</v>
      </c>
      <c r="D106" s="159" t="s">
        <v>844</v>
      </c>
      <c r="E106" s="159" t="s">
        <v>1580</v>
      </c>
      <c r="F106" s="160" t="s">
        <v>1581</v>
      </c>
      <c r="G106" s="167" t="s">
        <v>1576</v>
      </c>
      <c r="H106" s="159" t="s">
        <v>1753</v>
      </c>
      <c r="I106" s="164">
        <v>288400</v>
      </c>
      <c r="J106" s="164"/>
      <c r="K106" s="162">
        <v>123600</v>
      </c>
      <c r="L106" s="162">
        <v>164800</v>
      </c>
      <c r="M106" s="173"/>
    </row>
    <row r="107" spans="2:13" ht="124.5" customHeight="1" x14ac:dyDescent="0.25">
      <c r="B107" s="176">
        <v>97</v>
      </c>
      <c r="C107" s="135" t="s">
        <v>1645</v>
      </c>
      <c r="D107" s="159" t="s">
        <v>1583</v>
      </c>
      <c r="E107" s="159" t="s">
        <v>1580</v>
      </c>
      <c r="F107" s="160" t="s">
        <v>1581</v>
      </c>
      <c r="G107" s="167" t="s">
        <v>1576</v>
      </c>
      <c r="H107" s="159" t="s">
        <v>1753</v>
      </c>
      <c r="I107" s="164">
        <v>412000</v>
      </c>
      <c r="J107" s="164"/>
      <c r="K107" s="162">
        <v>164800</v>
      </c>
      <c r="L107" s="162">
        <v>247200</v>
      </c>
      <c r="M107" s="173"/>
    </row>
    <row r="108" spans="2:13" ht="124.5" customHeight="1" x14ac:dyDescent="0.25">
      <c r="B108" s="176">
        <v>98</v>
      </c>
      <c r="C108" s="135" t="s">
        <v>1646</v>
      </c>
      <c r="D108" s="159" t="s">
        <v>844</v>
      </c>
      <c r="E108" s="159" t="s">
        <v>1580</v>
      </c>
      <c r="F108" s="160" t="s">
        <v>1581</v>
      </c>
      <c r="G108" s="167" t="s">
        <v>1576</v>
      </c>
      <c r="H108" s="159" t="s">
        <v>1753</v>
      </c>
      <c r="I108" s="164">
        <v>412000</v>
      </c>
      <c r="J108" s="179"/>
      <c r="K108" s="162">
        <v>164800</v>
      </c>
      <c r="L108" s="162">
        <v>247200</v>
      </c>
      <c r="M108" s="166"/>
    </row>
    <row r="109" spans="2:13" ht="124.5" customHeight="1" x14ac:dyDescent="0.25">
      <c r="B109" s="176">
        <v>99</v>
      </c>
      <c r="C109" s="135" t="s">
        <v>1647</v>
      </c>
      <c r="D109" s="159" t="s">
        <v>844</v>
      </c>
      <c r="E109" s="159" t="s">
        <v>1580</v>
      </c>
      <c r="F109" s="160" t="s">
        <v>1581</v>
      </c>
      <c r="G109" s="167" t="s">
        <v>1576</v>
      </c>
      <c r="H109" s="159" t="s">
        <v>1753</v>
      </c>
      <c r="I109" s="164">
        <v>412000</v>
      </c>
      <c r="J109" s="179"/>
      <c r="K109" s="162">
        <v>164800</v>
      </c>
      <c r="L109" s="162">
        <v>247200</v>
      </c>
      <c r="M109" s="166"/>
    </row>
    <row r="110" spans="2:13" ht="124.5" customHeight="1" x14ac:dyDescent="0.25">
      <c r="B110" s="176">
        <v>100</v>
      </c>
      <c r="C110" s="135" t="s">
        <v>1648</v>
      </c>
      <c r="D110" s="159" t="s">
        <v>1649</v>
      </c>
      <c r="E110" s="159" t="s">
        <v>1637</v>
      </c>
      <c r="F110" s="160" t="s">
        <v>1581</v>
      </c>
      <c r="G110" s="167" t="s">
        <v>1577</v>
      </c>
      <c r="H110" s="159" t="s">
        <v>1753</v>
      </c>
      <c r="I110" s="164">
        <v>1061800</v>
      </c>
      <c r="J110" s="164"/>
      <c r="K110" s="162">
        <v>164800</v>
      </c>
      <c r="L110" s="162">
        <v>897000</v>
      </c>
      <c r="M110" s="173"/>
    </row>
    <row r="111" spans="2:13" ht="124.5" customHeight="1" x14ac:dyDescent="0.25">
      <c r="B111" s="176">
        <v>101</v>
      </c>
      <c r="C111" s="135" t="s">
        <v>1650</v>
      </c>
      <c r="D111" s="159" t="s">
        <v>844</v>
      </c>
      <c r="E111" s="159" t="s">
        <v>1580</v>
      </c>
      <c r="F111" s="160" t="s">
        <v>1581</v>
      </c>
      <c r="G111" s="167" t="s">
        <v>1577</v>
      </c>
      <c r="H111" s="159" t="s">
        <v>1753</v>
      </c>
      <c r="I111" s="164">
        <v>1061800</v>
      </c>
      <c r="J111" s="179"/>
      <c r="K111" s="162">
        <v>164800</v>
      </c>
      <c r="L111" s="162">
        <v>897000</v>
      </c>
      <c r="M111" s="166"/>
    </row>
    <row r="112" spans="2:13" ht="124.5" customHeight="1" x14ac:dyDescent="0.25">
      <c r="B112" s="176">
        <v>102</v>
      </c>
      <c r="C112" s="135" t="s">
        <v>1651</v>
      </c>
      <c r="D112" s="159" t="s">
        <v>1583</v>
      </c>
      <c r="E112" s="159" t="s">
        <v>1580</v>
      </c>
      <c r="F112" s="160" t="s">
        <v>1581</v>
      </c>
      <c r="G112" s="167" t="s">
        <v>1577</v>
      </c>
      <c r="H112" s="159" t="s">
        <v>1753</v>
      </c>
      <c r="I112" s="164">
        <v>412000</v>
      </c>
      <c r="J112" s="164"/>
      <c r="K112" s="162">
        <v>164800</v>
      </c>
      <c r="L112" s="162">
        <v>247200</v>
      </c>
      <c r="M112" s="173"/>
    </row>
    <row r="113" spans="2:13" ht="124.5" customHeight="1" x14ac:dyDescent="0.25">
      <c r="B113" s="176">
        <v>103</v>
      </c>
      <c r="C113" s="135" t="s">
        <v>1652</v>
      </c>
      <c r="D113" s="159" t="s">
        <v>844</v>
      </c>
      <c r="E113" s="159" t="s">
        <v>1580</v>
      </c>
      <c r="F113" s="160" t="s">
        <v>1581</v>
      </c>
      <c r="G113" s="167" t="s">
        <v>1577</v>
      </c>
      <c r="H113" s="159" t="s">
        <v>1753</v>
      </c>
      <c r="I113" s="164">
        <v>1061800</v>
      </c>
      <c r="J113" s="164"/>
      <c r="K113" s="162">
        <v>164800</v>
      </c>
      <c r="L113" s="162">
        <v>897000</v>
      </c>
      <c r="M113" s="173"/>
    </row>
    <row r="114" spans="2:13" ht="124.5" customHeight="1" x14ac:dyDescent="0.25">
      <c r="B114" s="176">
        <v>104</v>
      </c>
      <c r="C114" s="135" t="s">
        <v>1653</v>
      </c>
      <c r="D114" s="159" t="s">
        <v>1654</v>
      </c>
      <c r="E114" s="159" t="s">
        <v>1580</v>
      </c>
      <c r="F114" s="160" t="s">
        <v>1581</v>
      </c>
      <c r="G114" s="167" t="s">
        <v>1577</v>
      </c>
      <c r="H114" s="159" t="s">
        <v>1753</v>
      </c>
      <c r="I114" s="164">
        <v>412000</v>
      </c>
      <c r="J114" s="164"/>
      <c r="K114" s="162">
        <v>164800</v>
      </c>
      <c r="L114" s="162">
        <v>247200</v>
      </c>
      <c r="M114" s="173"/>
    </row>
    <row r="115" spans="2:13" ht="124.5" customHeight="1" x14ac:dyDescent="0.25">
      <c r="B115" s="176">
        <v>105</v>
      </c>
      <c r="C115" s="135" t="s">
        <v>1655</v>
      </c>
      <c r="D115" s="159" t="s">
        <v>1583</v>
      </c>
      <c r="E115" s="159" t="s">
        <v>1580</v>
      </c>
      <c r="F115" s="160" t="s">
        <v>1581</v>
      </c>
      <c r="G115" s="167" t="s">
        <v>1577</v>
      </c>
      <c r="H115" s="159" t="s">
        <v>1753</v>
      </c>
      <c r="I115" s="164">
        <v>412000</v>
      </c>
      <c r="J115" s="179"/>
      <c r="K115" s="162">
        <v>164800</v>
      </c>
      <c r="L115" s="162">
        <v>247200</v>
      </c>
      <c r="M115" s="166"/>
    </row>
    <row r="116" spans="2:13" ht="124.5" customHeight="1" x14ac:dyDescent="0.25">
      <c r="B116" s="176">
        <v>106</v>
      </c>
      <c r="C116" s="135" t="s">
        <v>1656</v>
      </c>
      <c r="D116" s="159" t="s">
        <v>1657</v>
      </c>
      <c r="E116" s="159" t="s">
        <v>1637</v>
      </c>
      <c r="F116" s="160" t="s">
        <v>1581</v>
      </c>
      <c r="G116" s="167" t="s">
        <v>350</v>
      </c>
      <c r="H116" s="159" t="s">
        <v>1753</v>
      </c>
      <c r="I116" s="164">
        <v>535600</v>
      </c>
      <c r="J116" s="164"/>
      <c r="K116" s="162">
        <v>206000</v>
      </c>
      <c r="L116" s="162">
        <v>329600</v>
      </c>
      <c r="M116" s="173"/>
    </row>
    <row r="117" spans="2:13" ht="124.5" customHeight="1" x14ac:dyDescent="0.25">
      <c r="B117" s="176">
        <v>107</v>
      </c>
      <c r="C117" s="135" t="s">
        <v>1658</v>
      </c>
      <c r="D117" s="159" t="s">
        <v>553</v>
      </c>
      <c r="E117" s="159" t="s">
        <v>1580</v>
      </c>
      <c r="F117" s="160" t="s">
        <v>1581</v>
      </c>
      <c r="G117" s="167" t="s">
        <v>350</v>
      </c>
      <c r="H117" s="159" t="s">
        <v>1753</v>
      </c>
      <c r="I117" s="164">
        <v>535600</v>
      </c>
      <c r="J117" s="179"/>
      <c r="K117" s="162">
        <v>206000</v>
      </c>
      <c r="L117" s="162">
        <v>329600</v>
      </c>
      <c r="M117" s="166"/>
    </row>
    <row r="118" spans="2:13" ht="124.5" customHeight="1" x14ac:dyDescent="0.25">
      <c r="B118" s="176">
        <v>108</v>
      </c>
      <c r="C118" s="135" t="s">
        <v>1659</v>
      </c>
      <c r="D118" s="159" t="s">
        <v>1654</v>
      </c>
      <c r="E118" s="159" t="s">
        <v>1580</v>
      </c>
      <c r="F118" s="160" t="s">
        <v>1581</v>
      </c>
      <c r="G118" s="167" t="s">
        <v>350</v>
      </c>
      <c r="H118" s="159" t="s">
        <v>1753</v>
      </c>
      <c r="I118" s="164">
        <v>535600</v>
      </c>
      <c r="J118" s="179"/>
      <c r="K118" s="162">
        <v>206000</v>
      </c>
      <c r="L118" s="162">
        <v>329600</v>
      </c>
      <c r="M118" s="166"/>
    </row>
    <row r="119" spans="2:13" ht="124.5" customHeight="1" x14ac:dyDescent="0.25">
      <c r="B119" s="176">
        <v>109</v>
      </c>
      <c r="C119" s="135" t="s">
        <v>1660</v>
      </c>
      <c r="D119" s="159" t="s">
        <v>1583</v>
      </c>
      <c r="E119" s="159" t="s">
        <v>1580</v>
      </c>
      <c r="F119" s="160" t="s">
        <v>1581</v>
      </c>
      <c r="G119" s="167" t="s">
        <v>350</v>
      </c>
      <c r="H119" s="159" t="s">
        <v>1753</v>
      </c>
      <c r="I119" s="164">
        <v>535600</v>
      </c>
      <c r="J119" s="179"/>
      <c r="K119" s="162">
        <v>206000</v>
      </c>
      <c r="L119" s="162">
        <v>329600</v>
      </c>
      <c r="M119" s="166"/>
    </row>
    <row r="120" spans="2:13" ht="124.5" customHeight="1" x14ac:dyDescent="0.25">
      <c r="B120" s="176">
        <v>110</v>
      </c>
      <c r="C120" s="135" t="s">
        <v>1661</v>
      </c>
      <c r="D120" s="159" t="s">
        <v>1583</v>
      </c>
      <c r="E120" s="159" t="s">
        <v>1580</v>
      </c>
      <c r="F120" s="160" t="s">
        <v>1581</v>
      </c>
      <c r="G120" s="167" t="s">
        <v>350</v>
      </c>
      <c r="H120" s="159" t="s">
        <v>1753</v>
      </c>
      <c r="I120" s="164">
        <v>535600</v>
      </c>
      <c r="J120" s="179"/>
      <c r="K120" s="162">
        <v>206000</v>
      </c>
      <c r="L120" s="162">
        <v>329600</v>
      </c>
      <c r="M120" s="166"/>
    </row>
    <row r="121" spans="2:13" ht="124.5" customHeight="1" x14ac:dyDescent="0.25">
      <c r="B121" s="176">
        <v>111</v>
      </c>
      <c r="C121" s="135" t="s">
        <v>1662</v>
      </c>
      <c r="D121" s="159" t="s">
        <v>844</v>
      </c>
      <c r="E121" s="159" t="s">
        <v>1580</v>
      </c>
      <c r="F121" s="175" t="s">
        <v>1581</v>
      </c>
      <c r="G121" s="159" t="s">
        <v>350</v>
      </c>
      <c r="H121" s="159" t="s">
        <v>1753</v>
      </c>
      <c r="I121" s="164">
        <v>535600</v>
      </c>
      <c r="J121" s="164"/>
      <c r="K121" s="162">
        <v>206000</v>
      </c>
      <c r="L121" s="162">
        <v>329600</v>
      </c>
      <c r="M121" s="173"/>
    </row>
    <row r="122" spans="2:13" ht="60" x14ac:dyDescent="0.25">
      <c r="B122" s="176">
        <v>112</v>
      </c>
      <c r="C122" s="135" t="s">
        <v>558</v>
      </c>
      <c r="D122" s="147" t="s">
        <v>697</v>
      </c>
      <c r="E122" s="147" t="s">
        <v>948</v>
      </c>
      <c r="F122" s="141">
        <v>45778</v>
      </c>
      <c r="G122" s="140" t="s">
        <v>551</v>
      </c>
      <c r="H122" s="147" t="s">
        <v>949</v>
      </c>
      <c r="I122" s="134">
        <v>37500</v>
      </c>
      <c r="J122" s="134"/>
      <c r="K122" s="138">
        <v>37500</v>
      </c>
      <c r="L122" s="138"/>
      <c r="M122" s="234"/>
    </row>
    <row r="123" spans="2:13" ht="60" x14ac:dyDescent="0.25">
      <c r="B123" s="176">
        <v>113</v>
      </c>
      <c r="C123" s="135" t="s">
        <v>946</v>
      </c>
      <c r="D123" s="147" t="s">
        <v>947</v>
      </c>
      <c r="E123" s="147" t="s">
        <v>948</v>
      </c>
      <c r="F123" s="141">
        <v>45778</v>
      </c>
      <c r="G123" s="140" t="s">
        <v>551</v>
      </c>
      <c r="H123" s="147" t="s">
        <v>949</v>
      </c>
      <c r="I123" s="134">
        <v>37500</v>
      </c>
      <c r="J123" s="134"/>
      <c r="K123" s="138">
        <v>37500</v>
      </c>
      <c r="L123" s="138"/>
      <c r="M123" s="234"/>
    </row>
    <row r="124" spans="2:13" ht="75" x14ac:dyDescent="0.25">
      <c r="B124" s="176">
        <v>114</v>
      </c>
      <c r="C124" s="236" t="s">
        <v>1158</v>
      </c>
      <c r="D124" s="198" t="s">
        <v>1159</v>
      </c>
      <c r="E124" s="198" t="s">
        <v>1160</v>
      </c>
      <c r="F124" s="199">
        <v>45828</v>
      </c>
      <c r="G124" s="147" t="s">
        <v>360</v>
      </c>
      <c r="H124" s="198" t="s">
        <v>1161</v>
      </c>
      <c r="I124" s="134">
        <v>37500</v>
      </c>
      <c r="J124" s="134"/>
      <c r="K124" s="138">
        <v>37500</v>
      </c>
      <c r="L124" s="138"/>
      <c r="M124" s="234"/>
    </row>
    <row r="125" spans="2:13" ht="90" x14ac:dyDescent="0.25">
      <c r="B125" s="176">
        <v>115</v>
      </c>
      <c r="C125" s="135" t="s">
        <v>713</v>
      </c>
      <c r="D125" s="147" t="s">
        <v>1431</v>
      </c>
      <c r="E125" s="147" t="s">
        <v>1432</v>
      </c>
      <c r="F125" s="137" t="s">
        <v>1433</v>
      </c>
      <c r="G125" s="147" t="s">
        <v>551</v>
      </c>
      <c r="H125" s="147" t="s">
        <v>1434</v>
      </c>
      <c r="I125" s="134">
        <v>41200</v>
      </c>
      <c r="J125" s="134"/>
      <c r="K125" s="138">
        <v>41200</v>
      </c>
      <c r="L125" s="234"/>
      <c r="M125" s="234"/>
    </row>
    <row r="126" spans="2:13" ht="90" x14ac:dyDescent="0.25">
      <c r="B126" s="176">
        <v>116</v>
      </c>
      <c r="C126" s="135" t="s">
        <v>713</v>
      </c>
      <c r="D126" s="147" t="s">
        <v>1431</v>
      </c>
      <c r="E126" s="147" t="s">
        <v>1435</v>
      </c>
      <c r="F126" s="137" t="s">
        <v>1436</v>
      </c>
      <c r="G126" s="147" t="s">
        <v>551</v>
      </c>
      <c r="H126" s="147" t="s">
        <v>1434</v>
      </c>
      <c r="I126" s="134">
        <v>41200</v>
      </c>
      <c r="J126" s="134"/>
      <c r="K126" s="138">
        <v>41200</v>
      </c>
      <c r="L126" s="234"/>
      <c r="M126" s="234"/>
    </row>
  </sheetData>
  <mergeCells count="14">
    <mergeCell ref="G9:G10"/>
    <mergeCell ref="H9:H10"/>
    <mergeCell ref="I9:I10"/>
    <mergeCell ref="J9:M9"/>
    <mergeCell ref="I1:M1"/>
    <mergeCell ref="I2:M2"/>
    <mergeCell ref="I3:M3"/>
    <mergeCell ref="B5:N5"/>
    <mergeCell ref="B6:N6"/>
    <mergeCell ref="B9:B10"/>
    <mergeCell ref="C9:C10"/>
    <mergeCell ref="D9:D10"/>
    <mergeCell ref="E9:E10"/>
    <mergeCell ref="F9:F10"/>
  </mergeCells>
  <pageMargins left="0.7" right="0.7" top="0.75" bottom="0.75" header="0.3" footer="0.3"/>
  <pageSetup paperSize="9" orientation="portrait" horizontalDpi="300" verticalDpi="300"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sheetPr>
  <dimension ref="A1:O52"/>
  <sheetViews>
    <sheetView tabSelected="1" topLeftCell="A47" zoomScaleNormal="100" workbookViewId="0">
      <selection activeCell="D51" sqref="D51"/>
    </sheetView>
  </sheetViews>
  <sheetFormatPr defaultRowHeight="15" x14ac:dyDescent="0.25"/>
  <cols>
    <col min="2" max="7" width="21.7109375" customWidth="1"/>
    <col min="8" max="8" width="35.42578125" customWidth="1"/>
    <col min="9" max="13" width="21.7109375" customWidth="1"/>
  </cols>
  <sheetData>
    <row r="1" spans="1:14" x14ac:dyDescent="0.25">
      <c r="A1" s="33"/>
      <c r="B1" s="136"/>
      <c r="C1" s="33"/>
      <c r="D1" s="33"/>
      <c r="E1" s="33"/>
      <c r="F1" s="33"/>
      <c r="G1" s="33"/>
      <c r="H1" s="33"/>
      <c r="I1" s="268" t="s">
        <v>2053</v>
      </c>
      <c r="J1" s="268"/>
      <c r="K1" s="268"/>
      <c r="L1" s="268"/>
      <c r="M1" s="268"/>
      <c r="N1" s="33"/>
    </row>
    <row r="2" spans="1:14" x14ac:dyDescent="0.25">
      <c r="A2" s="33"/>
      <c r="B2" s="136"/>
      <c r="C2" s="33"/>
      <c r="D2" s="33"/>
      <c r="E2" s="33"/>
      <c r="F2" s="33"/>
      <c r="G2" s="33"/>
      <c r="H2" s="33"/>
      <c r="I2" s="268" t="s">
        <v>2054</v>
      </c>
      <c r="J2" s="268"/>
      <c r="K2" s="268"/>
      <c r="L2" s="268"/>
      <c r="M2" s="268"/>
      <c r="N2" s="33"/>
    </row>
    <row r="3" spans="1:14" x14ac:dyDescent="0.25">
      <c r="A3" s="33"/>
      <c r="B3" s="136"/>
      <c r="C3" s="33"/>
      <c r="D3" s="33"/>
      <c r="E3" s="33"/>
      <c r="F3" s="33"/>
      <c r="G3" s="33"/>
      <c r="H3" s="33"/>
      <c r="I3" s="268" t="s">
        <v>2055</v>
      </c>
      <c r="J3" s="268"/>
      <c r="K3" s="268"/>
      <c r="L3" s="268"/>
      <c r="M3" s="268"/>
      <c r="N3" s="33"/>
    </row>
    <row r="4" spans="1:14" x14ac:dyDescent="0.25">
      <c r="A4" s="33"/>
      <c r="B4" s="136"/>
      <c r="C4" s="33"/>
      <c r="D4" s="33"/>
      <c r="E4" s="33"/>
      <c r="F4" s="33"/>
      <c r="G4" s="33"/>
      <c r="H4" s="33"/>
      <c r="I4" s="268"/>
      <c r="J4" s="268"/>
      <c r="K4" s="268"/>
      <c r="L4" s="268"/>
      <c r="M4" s="268"/>
      <c r="N4" s="33"/>
    </row>
    <row r="5" spans="1:14" ht="47.25" customHeight="1" x14ac:dyDescent="0.3">
      <c r="A5" s="33"/>
      <c r="B5" s="266" t="s">
        <v>2052</v>
      </c>
      <c r="C5" s="267"/>
      <c r="D5" s="267"/>
      <c r="E5" s="267"/>
      <c r="F5" s="267"/>
      <c r="G5" s="267"/>
      <c r="H5" s="267"/>
      <c r="I5" s="267"/>
      <c r="J5" s="267"/>
      <c r="K5" s="267"/>
      <c r="L5" s="267"/>
      <c r="M5" s="267"/>
      <c r="N5" s="33"/>
    </row>
    <row r="6" spans="1:14" ht="15.75" x14ac:dyDescent="0.25">
      <c r="A6" s="33"/>
      <c r="B6" s="333" t="s">
        <v>15</v>
      </c>
      <c r="C6" s="333"/>
      <c r="D6" s="333"/>
      <c r="E6" s="333"/>
      <c r="F6" s="333"/>
      <c r="G6" s="333"/>
      <c r="H6" s="333"/>
      <c r="I6" s="333"/>
      <c r="J6" s="333"/>
      <c r="K6" s="333"/>
      <c r="L6" s="333"/>
      <c r="M6" s="333"/>
      <c r="N6" s="333"/>
    </row>
    <row r="7" spans="1:14" x14ac:dyDescent="0.25">
      <c r="A7" s="33"/>
      <c r="B7" s="270"/>
      <c r="C7" s="270"/>
      <c r="D7" s="270"/>
      <c r="E7" s="270"/>
      <c r="F7" s="270"/>
      <c r="G7" s="270"/>
      <c r="H7" s="270"/>
      <c r="I7" s="270"/>
      <c r="J7" s="270"/>
      <c r="K7" s="270"/>
      <c r="L7" s="270"/>
      <c r="M7" s="270"/>
      <c r="N7" s="270"/>
    </row>
    <row r="8" spans="1:14" x14ac:dyDescent="0.25">
      <c r="A8" s="33"/>
      <c r="B8" s="136"/>
      <c r="C8" s="33"/>
      <c r="D8" s="33"/>
      <c r="E8" s="33"/>
      <c r="F8" s="33"/>
      <c r="G8" s="33"/>
      <c r="H8" s="33"/>
      <c r="I8" s="33"/>
      <c r="J8" s="33"/>
      <c r="K8" s="33"/>
      <c r="L8" s="33"/>
      <c r="M8" s="33" t="s">
        <v>13</v>
      </c>
      <c r="N8" s="33"/>
    </row>
    <row r="9" spans="1:14" ht="15" customHeight="1" x14ac:dyDescent="0.25">
      <c r="A9" s="33"/>
      <c r="B9" s="331" t="s">
        <v>0</v>
      </c>
      <c r="C9" s="261" t="s">
        <v>2041</v>
      </c>
      <c r="D9" s="257" t="s">
        <v>2042</v>
      </c>
      <c r="E9" s="261" t="s">
        <v>2043</v>
      </c>
      <c r="F9" s="261" t="s">
        <v>2044</v>
      </c>
      <c r="G9" s="261" t="s">
        <v>2045</v>
      </c>
      <c r="H9" s="257" t="s">
        <v>2046</v>
      </c>
      <c r="I9" s="261" t="s">
        <v>2047</v>
      </c>
      <c r="J9" s="328" t="s">
        <v>4</v>
      </c>
      <c r="K9" s="329"/>
      <c r="L9" s="329"/>
      <c r="M9" s="330"/>
      <c r="N9" s="33"/>
    </row>
    <row r="10" spans="1:14" ht="15" customHeight="1" x14ac:dyDescent="0.25">
      <c r="A10" s="33"/>
      <c r="B10" s="332"/>
      <c r="C10" s="263"/>
      <c r="D10" s="258"/>
      <c r="E10" s="263"/>
      <c r="F10" s="263"/>
      <c r="G10" s="263"/>
      <c r="H10" s="258"/>
      <c r="I10" s="263"/>
      <c r="J10" s="235" t="s">
        <v>2048</v>
      </c>
      <c r="K10" s="235" t="s">
        <v>2049</v>
      </c>
      <c r="L10" s="235" t="s">
        <v>2050</v>
      </c>
      <c r="M10" s="235" t="s">
        <v>2051</v>
      </c>
      <c r="N10" s="33"/>
    </row>
    <row r="11" spans="1:14" ht="89.25" customHeight="1" x14ac:dyDescent="0.25">
      <c r="A11" s="33"/>
      <c r="B11" s="135" t="s">
        <v>1794</v>
      </c>
      <c r="C11" s="135" t="s">
        <v>2056</v>
      </c>
      <c r="D11" s="135" t="s">
        <v>2025</v>
      </c>
      <c r="E11" s="135" t="s">
        <v>2029</v>
      </c>
      <c r="F11" s="135" t="s">
        <v>2021</v>
      </c>
      <c r="G11" s="135" t="s">
        <v>2016</v>
      </c>
      <c r="H11" s="135" t="s">
        <v>2057</v>
      </c>
      <c r="I11" s="135" t="s">
        <v>1793</v>
      </c>
      <c r="J11" s="135" t="s">
        <v>2017</v>
      </c>
      <c r="K11" s="135" t="s">
        <v>2018</v>
      </c>
      <c r="L11" s="135" t="s">
        <v>2019</v>
      </c>
      <c r="M11" s="135" t="s">
        <v>2020</v>
      </c>
      <c r="N11" s="237"/>
    </row>
    <row r="12" spans="1:14" ht="89.25" customHeight="1" x14ac:dyDescent="0.25">
      <c r="A12" s="33"/>
      <c r="B12" s="135" t="s">
        <v>1795</v>
      </c>
      <c r="C12" s="135" t="s">
        <v>2024</v>
      </c>
      <c r="D12" s="135" t="s">
        <v>1904</v>
      </c>
      <c r="E12" s="135" t="s">
        <v>2026</v>
      </c>
      <c r="F12" s="135" t="s">
        <v>2021</v>
      </c>
      <c r="G12" s="135" t="s">
        <v>2016</v>
      </c>
      <c r="H12" s="135" t="s">
        <v>2027</v>
      </c>
      <c r="I12" s="135" t="s">
        <v>1793</v>
      </c>
      <c r="J12" s="135" t="s">
        <v>2017</v>
      </c>
      <c r="K12" s="135" t="s">
        <v>2018</v>
      </c>
      <c r="L12" s="135" t="s">
        <v>2019</v>
      </c>
      <c r="M12" s="135" t="s">
        <v>2020</v>
      </c>
      <c r="N12" s="237"/>
    </row>
    <row r="13" spans="1:14" ht="89.25" customHeight="1" x14ac:dyDescent="0.25">
      <c r="A13" s="33"/>
      <c r="B13" s="135" t="s">
        <v>1796</v>
      </c>
      <c r="C13" s="135" t="s">
        <v>2022</v>
      </c>
      <c r="D13" s="135" t="s">
        <v>2023</v>
      </c>
      <c r="E13" s="135" t="s">
        <v>2026</v>
      </c>
      <c r="F13" s="135" t="s">
        <v>2021</v>
      </c>
      <c r="G13" s="135" t="s">
        <v>2016</v>
      </c>
      <c r="H13" s="135" t="s">
        <v>2027</v>
      </c>
      <c r="I13" s="135" t="s">
        <v>1793</v>
      </c>
      <c r="J13" s="135" t="s">
        <v>2017</v>
      </c>
      <c r="K13" s="135" t="s">
        <v>2018</v>
      </c>
      <c r="L13" s="135" t="s">
        <v>2019</v>
      </c>
      <c r="M13" s="135" t="s">
        <v>2020</v>
      </c>
      <c r="N13" s="237"/>
    </row>
    <row r="14" spans="1:14" ht="89.25" customHeight="1" x14ac:dyDescent="0.25">
      <c r="A14" s="33"/>
      <c r="B14" s="135" t="s">
        <v>1797</v>
      </c>
      <c r="C14" s="135" t="s">
        <v>2014</v>
      </c>
      <c r="D14" s="135" t="s">
        <v>2015</v>
      </c>
      <c r="E14" s="135" t="s">
        <v>2026</v>
      </c>
      <c r="F14" s="135" t="s">
        <v>2021</v>
      </c>
      <c r="G14" s="135" t="s">
        <v>2016</v>
      </c>
      <c r="H14" s="135" t="s">
        <v>2027</v>
      </c>
      <c r="I14" s="135" t="s">
        <v>1793</v>
      </c>
      <c r="J14" s="135" t="s">
        <v>2017</v>
      </c>
      <c r="K14" s="135" t="s">
        <v>2018</v>
      </c>
      <c r="L14" s="135" t="s">
        <v>2019</v>
      </c>
      <c r="M14" s="135" t="s">
        <v>2020</v>
      </c>
      <c r="N14" s="237"/>
    </row>
    <row r="15" spans="1:14" ht="89.25" customHeight="1" x14ac:dyDescent="0.25">
      <c r="A15" s="33"/>
      <c r="B15" s="135" t="s">
        <v>1798</v>
      </c>
      <c r="C15" s="135" t="s">
        <v>2058</v>
      </c>
      <c r="D15" s="135" t="s">
        <v>2011</v>
      </c>
      <c r="E15" s="135" t="s">
        <v>2030</v>
      </c>
      <c r="F15" s="135" t="s">
        <v>2004</v>
      </c>
      <c r="G15" s="135" t="s">
        <v>2031</v>
      </c>
      <c r="H15" s="135" t="s">
        <v>2006</v>
      </c>
      <c r="I15" s="135" t="s">
        <v>2012</v>
      </c>
      <c r="J15" s="135" t="s">
        <v>2012</v>
      </c>
      <c r="K15" s="135"/>
      <c r="L15" s="135"/>
      <c r="M15" s="135"/>
      <c r="N15" s="237"/>
    </row>
    <row r="16" spans="1:14" ht="89.25" customHeight="1" x14ac:dyDescent="0.25">
      <c r="A16" s="135"/>
      <c r="B16" s="135" t="s">
        <v>1799</v>
      </c>
      <c r="C16" s="135" t="s">
        <v>2009</v>
      </c>
      <c r="D16" s="135" t="s">
        <v>1865</v>
      </c>
      <c r="E16" s="135" t="s">
        <v>2003</v>
      </c>
      <c r="F16" s="135" t="s">
        <v>2004</v>
      </c>
      <c r="G16" s="135" t="s">
        <v>2031</v>
      </c>
      <c r="H16" s="135" t="s">
        <v>2013</v>
      </c>
      <c r="I16" s="135" t="s">
        <v>1835</v>
      </c>
      <c r="J16" s="135" t="s">
        <v>2010</v>
      </c>
      <c r="K16" s="135" t="s">
        <v>1991</v>
      </c>
      <c r="L16" s="135" t="s">
        <v>1996</v>
      </c>
      <c r="M16" s="135" t="s">
        <v>1997</v>
      </c>
      <c r="N16" s="237"/>
    </row>
    <row r="17" spans="1:14" ht="89.25" customHeight="1" x14ac:dyDescent="0.25">
      <c r="A17" s="33"/>
      <c r="B17" s="135" t="s">
        <v>1800</v>
      </c>
      <c r="C17" s="135" t="s">
        <v>2007</v>
      </c>
      <c r="D17" s="135" t="s">
        <v>1955</v>
      </c>
      <c r="E17" s="135" t="s">
        <v>2003</v>
      </c>
      <c r="F17" s="135" t="s">
        <v>2004</v>
      </c>
      <c r="G17" s="135" t="s">
        <v>2031</v>
      </c>
      <c r="H17" s="135" t="s">
        <v>2013</v>
      </c>
      <c r="I17" s="135" t="s">
        <v>1836</v>
      </c>
      <c r="J17" s="135" t="s">
        <v>1995</v>
      </c>
      <c r="K17" s="135" t="s">
        <v>1991</v>
      </c>
      <c r="L17" s="135" t="s">
        <v>2008</v>
      </c>
      <c r="M17" s="135" t="s">
        <v>1997</v>
      </c>
      <c r="N17" s="237"/>
    </row>
    <row r="18" spans="1:14" ht="89.25" customHeight="1" x14ac:dyDescent="0.25">
      <c r="A18" s="135"/>
      <c r="B18" s="135" t="s">
        <v>1801</v>
      </c>
      <c r="C18" s="135" t="s">
        <v>1999</v>
      </c>
      <c r="D18" s="135" t="s">
        <v>1865</v>
      </c>
      <c r="E18" s="135" t="s">
        <v>2030</v>
      </c>
      <c r="F18" s="135" t="s">
        <v>2004</v>
      </c>
      <c r="G18" s="135" t="s">
        <v>2031</v>
      </c>
      <c r="H18" s="135" t="s">
        <v>2006</v>
      </c>
      <c r="I18" s="135" t="s">
        <v>1837</v>
      </c>
      <c r="J18" s="135" t="s">
        <v>2000</v>
      </c>
      <c r="K18" s="135" t="s">
        <v>1991</v>
      </c>
      <c r="L18" s="135" t="s">
        <v>2002</v>
      </c>
      <c r="M18" s="135" t="s">
        <v>2001</v>
      </c>
      <c r="N18" s="237"/>
    </row>
    <row r="19" spans="1:14" ht="89.25" customHeight="1" x14ac:dyDescent="0.25">
      <c r="A19" s="135"/>
      <c r="B19" s="135" t="s">
        <v>1802</v>
      </c>
      <c r="C19" s="135" t="s">
        <v>2059</v>
      </c>
      <c r="D19" s="135" t="s">
        <v>1865</v>
      </c>
      <c r="E19" s="135" t="s">
        <v>2003</v>
      </c>
      <c r="F19" s="135" t="s">
        <v>2004</v>
      </c>
      <c r="G19" s="135" t="s">
        <v>2031</v>
      </c>
      <c r="H19" s="135" t="s">
        <v>2005</v>
      </c>
      <c r="I19" s="135" t="s">
        <v>1838</v>
      </c>
      <c r="J19" s="135" t="s">
        <v>1998</v>
      </c>
      <c r="K19" s="135" t="s">
        <v>1991</v>
      </c>
      <c r="L19" s="135" t="s">
        <v>1996</v>
      </c>
      <c r="M19" s="135" t="s">
        <v>1997</v>
      </c>
      <c r="N19" s="237"/>
    </row>
    <row r="20" spans="1:14" ht="89.25" customHeight="1" x14ac:dyDescent="0.25">
      <c r="A20" s="135"/>
      <c r="B20" s="135" t="s">
        <v>1803</v>
      </c>
      <c r="C20" s="135" t="s">
        <v>1994</v>
      </c>
      <c r="D20" s="135" t="s">
        <v>1865</v>
      </c>
      <c r="E20" s="135" t="s">
        <v>2003</v>
      </c>
      <c r="F20" s="135" t="s">
        <v>2004</v>
      </c>
      <c r="G20" s="135" t="s">
        <v>2031</v>
      </c>
      <c r="H20" s="135" t="s">
        <v>2005</v>
      </c>
      <c r="I20" s="135" t="s">
        <v>1839</v>
      </c>
      <c r="J20" s="135" t="s">
        <v>1995</v>
      </c>
      <c r="K20" s="135" t="s">
        <v>1991</v>
      </c>
      <c r="L20" s="135" t="s">
        <v>1996</v>
      </c>
      <c r="M20" s="135" t="s">
        <v>1997</v>
      </c>
      <c r="N20" s="237"/>
    </row>
    <row r="21" spans="1:14" ht="89.25" customHeight="1" x14ac:dyDescent="0.25">
      <c r="A21" s="135"/>
      <c r="B21" s="135" t="s">
        <v>1804</v>
      </c>
      <c r="C21" s="135" t="s">
        <v>1989</v>
      </c>
      <c r="D21" s="135" t="s">
        <v>1865</v>
      </c>
      <c r="E21" s="135" t="s">
        <v>2003</v>
      </c>
      <c r="F21" s="135" t="s">
        <v>2004</v>
      </c>
      <c r="G21" s="135" t="s">
        <v>2031</v>
      </c>
      <c r="H21" s="135" t="s">
        <v>2005</v>
      </c>
      <c r="I21" s="135" t="s">
        <v>1840</v>
      </c>
      <c r="J21" s="135" t="s">
        <v>1990</v>
      </c>
      <c r="K21" s="135" t="s">
        <v>1991</v>
      </c>
      <c r="L21" s="135" t="s">
        <v>1992</v>
      </c>
      <c r="M21" s="135" t="s">
        <v>1993</v>
      </c>
      <c r="N21" s="237"/>
    </row>
    <row r="22" spans="1:14" ht="89.25" customHeight="1" x14ac:dyDescent="0.25">
      <c r="A22" s="33"/>
      <c r="B22" s="135" t="s">
        <v>1805</v>
      </c>
      <c r="C22" s="135" t="s">
        <v>2060</v>
      </c>
      <c r="D22" s="135" t="s">
        <v>1988</v>
      </c>
      <c r="E22" s="135" t="s">
        <v>2040</v>
      </c>
      <c r="F22" s="135" t="s">
        <v>1983</v>
      </c>
      <c r="G22" s="135" t="s">
        <v>1982</v>
      </c>
      <c r="H22" s="135" t="s">
        <v>2061</v>
      </c>
      <c r="I22" s="135" t="s">
        <v>1841</v>
      </c>
      <c r="J22" s="135" t="s">
        <v>1978</v>
      </c>
      <c r="K22" s="135" t="s">
        <v>1979</v>
      </c>
      <c r="L22" s="135" t="s">
        <v>1980</v>
      </c>
      <c r="M22" s="135" t="s">
        <v>1981</v>
      </c>
      <c r="N22" s="237"/>
    </row>
    <row r="23" spans="1:14" ht="89.25" customHeight="1" x14ac:dyDescent="0.25">
      <c r="A23" s="33"/>
      <c r="B23" s="135" t="s">
        <v>1806</v>
      </c>
      <c r="C23" s="135" t="s">
        <v>1986</v>
      </c>
      <c r="D23" s="135" t="s">
        <v>1955</v>
      </c>
      <c r="E23" s="135" t="s">
        <v>1987</v>
      </c>
      <c r="F23" s="135" t="s">
        <v>1983</v>
      </c>
      <c r="G23" s="135" t="s">
        <v>1982</v>
      </c>
      <c r="H23" s="135" t="s">
        <v>1984</v>
      </c>
      <c r="I23" s="135" t="s">
        <v>1841</v>
      </c>
      <c r="J23" s="135" t="s">
        <v>1978</v>
      </c>
      <c r="K23" s="135" t="s">
        <v>1979</v>
      </c>
      <c r="L23" s="135" t="s">
        <v>1980</v>
      </c>
      <c r="M23" s="135" t="s">
        <v>1981</v>
      </c>
      <c r="N23" s="237"/>
    </row>
    <row r="24" spans="1:14" ht="89.25" customHeight="1" x14ac:dyDescent="0.25">
      <c r="A24" s="33"/>
      <c r="B24" s="135" t="s">
        <v>1807</v>
      </c>
      <c r="C24" s="135" t="s">
        <v>1977</v>
      </c>
      <c r="D24" s="135" t="s">
        <v>1955</v>
      </c>
      <c r="E24" s="135" t="s">
        <v>1987</v>
      </c>
      <c r="F24" s="135" t="s">
        <v>1983</v>
      </c>
      <c r="G24" s="135" t="s">
        <v>1982</v>
      </c>
      <c r="H24" s="135" t="s">
        <v>1984</v>
      </c>
      <c r="I24" s="135" t="s">
        <v>1841</v>
      </c>
      <c r="J24" s="135" t="s">
        <v>1978</v>
      </c>
      <c r="K24" s="135" t="s">
        <v>1979</v>
      </c>
      <c r="L24" s="135" t="s">
        <v>1980</v>
      </c>
      <c r="M24" s="135" t="s">
        <v>1981</v>
      </c>
      <c r="N24" s="237"/>
    </row>
    <row r="25" spans="1:14" ht="89.25" customHeight="1" x14ac:dyDescent="0.25">
      <c r="A25" s="33"/>
      <c r="B25" s="135" t="s">
        <v>1808</v>
      </c>
      <c r="C25" s="135" t="s">
        <v>1985</v>
      </c>
      <c r="D25" s="135" t="s">
        <v>1955</v>
      </c>
      <c r="E25" s="135" t="s">
        <v>1987</v>
      </c>
      <c r="F25" s="135" t="s">
        <v>1983</v>
      </c>
      <c r="G25" s="135" t="s">
        <v>1982</v>
      </c>
      <c r="H25" s="135" t="s">
        <v>1984</v>
      </c>
      <c r="I25" s="135" t="s">
        <v>1841</v>
      </c>
      <c r="J25" s="135" t="s">
        <v>1978</v>
      </c>
      <c r="K25" s="135" t="s">
        <v>1979</v>
      </c>
      <c r="L25" s="135" t="s">
        <v>1980</v>
      </c>
      <c r="M25" s="135" t="s">
        <v>1981</v>
      </c>
      <c r="N25" s="237"/>
    </row>
    <row r="26" spans="1:14" ht="89.25" customHeight="1" x14ac:dyDescent="0.25">
      <c r="A26" s="33"/>
      <c r="B26" s="135" t="s">
        <v>1809</v>
      </c>
      <c r="C26" s="135" t="s">
        <v>1975</v>
      </c>
      <c r="D26" s="135" t="s">
        <v>1976</v>
      </c>
      <c r="E26" s="135" t="s">
        <v>2032</v>
      </c>
      <c r="F26" s="135" t="s">
        <v>1974</v>
      </c>
      <c r="G26" s="135" t="s">
        <v>1970</v>
      </c>
      <c r="H26" s="135" t="s">
        <v>2028</v>
      </c>
      <c r="I26" s="135" t="s">
        <v>1842</v>
      </c>
      <c r="J26" s="135" t="s">
        <v>1971</v>
      </c>
      <c r="K26" s="135" t="s">
        <v>1972</v>
      </c>
      <c r="L26" s="135" t="s">
        <v>1973</v>
      </c>
      <c r="M26" s="135"/>
      <c r="N26" s="237"/>
    </row>
    <row r="27" spans="1:14" ht="89.25" customHeight="1" x14ac:dyDescent="0.25">
      <c r="A27" s="33"/>
      <c r="B27" s="135" t="s">
        <v>1810</v>
      </c>
      <c r="C27" s="135" t="s">
        <v>1968</v>
      </c>
      <c r="D27" s="135" t="s">
        <v>1969</v>
      </c>
      <c r="E27" s="135" t="s">
        <v>2032</v>
      </c>
      <c r="F27" s="135" t="s">
        <v>1974</v>
      </c>
      <c r="G27" s="135" t="s">
        <v>1970</v>
      </c>
      <c r="H27" s="135" t="s">
        <v>2028</v>
      </c>
      <c r="I27" s="135" t="s">
        <v>1842</v>
      </c>
      <c r="J27" s="135" t="s">
        <v>1971</v>
      </c>
      <c r="K27" s="135" t="s">
        <v>1972</v>
      </c>
      <c r="L27" s="135" t="s">
        <v>1973</v>
      </c>
      <c r="M27" s="135"/>
      <c r="N27" s="237"/>
    </row>
    <row r="28" spans="1:14" ht="89.25" customHeight="1" x14ac:dyDescent="0.25">
      <c r="A28" s="33"/>
      <c r="B28" s="135" t="s">
        <v>1811</v>
      </c>
      <c r="C28" s="135" t="s">
        <v>2062</v>
      </c>
      <c r="D28" s="135" t="s">
        <v>1948</v>
      </c>
      <c r="E28" s="135" t="s">
        <v>2033</v>
      </c>
      <c r="F28" s="135" t="s">
        <v>1949</v>
      </c>
      <c r="G28" s="135" t="s">
        <v>1943</v>
      </c>
      <c r="H28" s="135" t="s">
        <v>1950</v>
      </c>
      <c r="I28" s="135" t="s">
        <v>1944</v>
      </c>
      <c r="J28" s="135" t="s">
        <v>1945</v>
      </c>
      <c r="K28" s="135" t="s">
        <v>1946</v>
      </c>
      <c r="L28" s="135" t="s">
        <v>1947</v>
      </c>
      <c r="M28" s="135" t="s">
        <v>1952</v>
      </c>
      <c r="N28" s="237"/>
    </row>
    <row r="29" spans="1:14" ht="89.25" customHeight="1" x14ac:dyDescent="0.25">
      <c r="A29" s="33"/>
      <c r="B29" s="135" t="s">
        <v>1812</v>
      </c>
      <c r="C29" s="135" t="s">
        <v>1951</v>
      </c>
      <c r="D29" s="135" t="s">
        <v>1953</v>
      </c>
      <c r="E29" s="135" t="s">
        <v>2033</v>
      </c>
      <c r="F29" s="135" t="s">
        <v>1949</v>
      </c>
      <c r="G29" s="135" t="s">
        <v>1943</v>
      </c>
      <c r="H29" s="135" t="s">
        <v>1950</v>
      </c>
      <c r="I29" s="135" t="s">
        <v>1944</v>
      </c>
      <c r="J29" s="135" t="s">
        <v>1945</v>
      </c>
      <c r="K29" s="135" t="s">
        <v>1946</v>
      </c>
      <c r="L29" s="135" t="s">
        <v>1947</v>
      </c>
      <c r="M29" s="135" t="s">
        <v>1952</v>
      </c>
      <c r="N29" s="240"/>
    </row>
    <row r="30" spans="1:14" ht="89.25" customHeight="1" x14ac:dyDescent="0.25">
      <c r="A30" s="33"/>
      <c r="B30" s="135" t="s">
        <v>1813</v>
      </c>
      <c r="C30" s="135" t="s">
        <v>1960</v>
      </c>
      <c r="D30" s="135" t="s">
        <v>1865</v>
      </c>
      <c r="E30" s="135" t="s">
        <v>1964</v>
      </c>
      <c r="F30" s="135" t="s">
        <v>1962</v>
      </c>
      <c r="G30" s="135" t="s">
        <v>2031</v>
      </c>
      <c r="H30" s="135" t="s">
        <v>1963</v>
      </c>
      <c r="I30" s="135" t="s">
        <v>1843</v>
      </c>
      <c r="J30" s="135" t="s">
        <v>1956</v>
      </c>
      <c r="K30" s="135" t="s">
        <v>1957</v>
      </c>
      <c r="L30" s="135" t="s">
        <v>1958</v>
      </c>
      <c r="M30" s="135" t="s">
        <v>1959</v>
      </c>
      <c r="N30" s="241"/>
    </row>
    <row r="31" spans="1:14" ht="89.25" customHeight="1" x14ac:dyDescent="0.25">
      <c r="A31" s="135"/>
      <c r="B31" s="135" t="s">
        <v>1814</v>
      </c>
      <c r="C31" s="135" t="s">
        <v>1965</v>
      </c>
      <c r="D31" s="135" t="s">
        <v>1966</v>
      </c>
      <c r="E31" s="135" t="s">
        <v>2039</v>
      </c>
      <c r="F31" s="135" t="s">
        <v>1962</v>
      </c>
      <c r="G31" s="135" t="s">
        <v>2031</v>
      </c>
      <c r="H31" s="135" t="s">
        <v>1967</v>
      </c>
      <c r="I31" s="135" t="s">
        <v>1843</v>
      </c>
      <c r="J31" s="135" t="s">
        <v>1956</v>
      </c>
      <c r="K31" s="135" t="s">
        <v>1957</v>
      </c>
      <c r="L31" s="135" t="s">
        <v>1958</v>
      </c>
      <c r="M31" s="135" t="s">
        <v>1959</v>
      </c>
      <c r="N31" s="237"/>
    </row>
    <row r="32" spans="1:14" ht="89.25" customHeight="1" x14ac:dyDescent="0.25">
      <c r="A32" s="239"/>
      <c r="B32" s="135" t="s">
        <v>1815</v>
      </c>
      <c r="C32" s="135" t="s">
        <v>1941</v>
      </c>
      <c r="D32" s="135" t="s">
        <v>1942</v>
      </c>
      <c r="E32" s="135" t="s">
        <v>2033</v>
      </c>
      <c r="F32" s="135" t="s">
        <v>1949</v>
      </c>
      <c r="G32" s="135" t="s">
        <v>1943</v>
      </c>
      <c r="H32" s="135" t="s">
        <v>1950</v>
      </c>
      <c r="I32" s="135" t="s">
        <v>1944</v>
      </c>
      <c r="J32" s="135" t="s">
        <v>1945</v>
      </c>
      <c r="K32" s="135" t="s">
        <v>1946</v>
      </c>
      <c r="L32" s="135" t="s">
        <v>1947</v>
      </c>
      <c r="M32" s="135" t="s">
        <v>1952</v>
      </c>
      <c r="N32" s="237"/>
    </row>
    <row r="33" spans="1:15" ht="89.25" customHeight="1" x14ac:dyDescent="0.25">
      <c r="A33" s="33"/>
      <c r="B33" s="135" t="s">
        <v>1816</v>
      </c>
      <c r="C33" s="135" t="s">
        <v>1954</v>
      </c>
      <c r="D33" s="135" t="s">
        <v>1955</v>
      </c>
      <c r="E33" s="135" t="s">
        <v>1961</v>
      </c>
      <c r="F33" s="135" t="s">
        <v>1962</v>
      </c>
      <c r="G33" s="135" t="s">
        <v>2031</v>
      </c>
      <c r="H33" s="135" t="s">
        <v>1963</v>
      </c>
      <c r="I33" s="135" t="s">
        <v>1843</v>
      </c>
      <c r="J33" s="135" t="s">
        <v>1956</v>
      </c>
      <c r="K33" s="135" t="s">
        <v>1957</v>
      </c>
      <c r="L33" s="135" t="s">
        <v>1958</v>
      </c>
      <c r="M33" s="135" t="s">
        <v>1959</v>
      </c>
      <c r="N33" s="237"/>
      <c r="O33" s="238">
        <f>N33-I33</f>
        <v>-39602960</v>
      </c>
    </row>
    <row r="34" spans="1:15" ht="89.25" customHeight="1" x14ac:dyDescent="0.25">
      <c r="A34" s="33"/>
      <c r="B34" s="135" t="s">
        <v>1817</v>
      </c>
      <c r="C34" s="135" t="s">
        <v>1933</v>
      </c>
      <c r="D34" s="135" t="s">
        <v>1934</v>
      </c>
      <c r="E34" s="135" t="s">
        <v>2034</v>
      </c>
      <c r="F34" s="135" t="s">
        <v>1940</v>
      </c>
      <c r="G34" s="135" t="s">
        <v>1935</v>
      </c>
      <c r="H34" s="135" t="s">
        <v>2035</v>
      </c>
      <c r="I34" s="135" t="s">
        <v>1844</v>
      </c>
      <c r="J34" s="135" t="s">
        <v>1936</v>
      </c>
      <c r="K34" s="135" t="s">
        <v>1937</v>
      </c>
      <c r="L34" s="135" t="s">
        <v>1938</v>
      </c>
      <c r="M34" s="135" t="s">
        <v>1939</v>
      </c>
      <c r="N34" s="237"/>
    </row>
    <row r="35" spans="1:15" ht="89.25" customHeight="1" x14ac:dyDescent="0.25">
      <c r="A35" s="33"/>
      <c r="B35" s="135" t="s">
        <v>1818</v>
      </c>
      <c r="C35" s="135" t="s">
        <v>1926</v>
      </c>
      <c r="D35" s="135" t="s">
        <v>1927</v>
      </c>
      <c r="E35" s="135" t="s">
        <v>2036</v>
      </c>
      <c r="F35" s="135" t="s">
        <v>1932</v>
      </c>
      <c r="G35" s="135" t="s">
        <v>1931</v>
      </c>
      <c r="H35" s="135" t="s">
        <v>2063</v>
      </c>
      <c r="I35" s="135" t="s">
        <v>1845</v>
      </c>
      <c r="J35" s="135" t="s">
        <v>1928</v>
      </c>
      <c r="K35" s="135" t="s">
        <v>1929</v>
      </c>
      <c r="L35" s="135" t="s">
        <v>1930</v>
      </c>
      <c r="M35" s="135"/>
      <c r="N35" s="237"/>
    </row>
    <row r="36" spans="1:15" ht="89.25" customHeight="1" x14ac:dyDescent="0.25">
      <c r="A36" s="33"/>
      <c r="B36" s="135" t="s">
        <v>1819</v>
      </c>
      <c r="C36" s="135" t="s">
        <v>1918</v>
      </c>
      <c r="D36" s="135" t="s">
        <v>1920</v>
      </c>
      <c r="E36" s="135" t="s">
        <v>1923</v>
      </c>
      <c r="F36" s="135" t="s">
        <v>1925</v>
      </c>
      <c r="G36" s="135" t="s">
        <v>2067</v>
      </c>
      <c r="H36" s="135" t="s">
        <v>2065</v>
      </c>
      <c r="I36" s="135" t="s">
        <v>1919</v>
      </c>
      <c r="J36" s="135" t="s">
        <v>1915</v>
      </c>
      <c r="K36" s="135" t="s">
        <v>1921</v>
      </c>
      <c r="L36" s="135" t="s">
        <v>1922</v>
      </c>
      <c r="M36" s="135"/>
      <c r="N36" s="237"/>
    </row>
    <row r="37" spans="1:15" ht="89.25" customHeight="1" x14ac:dyDescent="0.25">
      <c r="A37" s="33"/>
      <c r="B37" s="135" t="s">
        <v>1820</v>
      </c>
      <c r="C37" s="135" t="s">
        <v>2064</v>
      </c>
      <c r="D37" s="135" t="s">
        <v>1892</v>
      </c>
      <c r="E37" s="135" t="s">
        <v>1923</v>
      </c>
      <c r="F37" s="135" t="s">
        <v>1925</v>
      </c>
      <c r="G37" s="135" t="s">
        <v>2067</v>
      </c>
      <c r="H37" s="135" t="s">
        <v>2066</v>
      </c>
      <c r="I37" s="135" t="s">
        <v>1919</v>
      </c>
      <c r="J37" s="135" t="s">
        <v>1915</v>
      </c>
      <c r="K37" s="135" t="s">
        <v>1921</v>
      </c>
      <c r="L37" s="135" t="s">
        <v>1922</v>
      </c>
      <c r="M37" s="135"/>
      <c r="N37" s="237"/>
    </row>
    <row r="38" spans="1:15" ht="89.25" customHeight="1" x14ac:dyDescent="0.25">
      <c r="A38" s="33"/>
      <c r="B38" s="135" t="s">
        <v>1821</v>
      </c>
      <c r="C38" s="135" t="s">
        <v>2068</v>
      </c>
      <c r="D38" s="135" t="s">
        <v>1914</v>
      </c>
      <c r="E38" s="135" t="s">
        <v>1923</v>
      </c>
      <c r="F38" s="135" t="s">
        <v>1924</v>
      </c>
      <c r="G38" s="135" t="s">
        <v>2067</v>
      </c>
      <c r="H38" s="135" t="s">
        <v>2065</v>
      </c>
      <c r="I38" s="135" t="s">
        <v>1846</v>
      </c>
      <c r="J38" s="135" t="s">
        <v>1915</v>
      </c>
      <c r="K38" s="135" t="s">
        <v>1916</v>
      </c>
      <c r="L38" s="135" t="s">
        <v>1917</v>
      </c>
      <c r="M38" s="135"/>
      <c r="N38" s="237"/>
    </row>
    <row r="39" spans="1:15" ht="89.25" customHeight="1" x14ac:dyDescent="0.25">
      <c r="A39" s="33"/>
      <c r="B39" s="135" t="s">
        <v>1822</v>
      </c>
      <c r="C39" s="135" t="s">
        <v>2069</v>
      </c>
      <c r="D39" s="135" t="s">
        <v>1909</v>
      </c>
      <c r="E39" s="135" t="s">
        <v>1913</v>
      </c>
      <c r="F39" s="135" t="s">
        <v>1910</v>
      </c>
      <c r="G39" s="135" t="s">
        <v>2070</v>
      </c>
      <c r="H39" s="135" t="s">
        <v>1911</v>
      </c>
      <c r="I39" s="135" t="s">
        <v>1847</v>
      </c>
      <c r="J39" s="135" t="s">
        <v>1895</v>
      </c>
      <c r="K39" s="135" t="s">
        <v>1896</v>
      </c>
      <c r="L39" s="135" t="s">
        <v>1905</v>
      </c>
      <c r="M39" s="135" t="s">
        <v>1898</v>
      </c>
      <c r="N39" s="237"/>
    </row>
    <row r="40" spans="1:15" ht="89.25" customHeight="1" x14ac:dyDescent="0.25">
      <c r="A40" s="33"/>
      <c r="B40" s="135" t="s">
        <v>1823</v>
      </c>
      <c r="C40" s="135" t="s">
        <v>1908</v>
      </c>
      <c r="D40" s="135" t="s">
        <v>1865</v>
      </c>
      <c r="E40" s="135" t="s">
        <v>1912</v>
      </c>
      <c r="F40" s="135" t="s">
        <v>1910</v>
      </c>
      <c r="G40" s="135" t="s">
        <v>2070</v>
      </c>
      <c r="H40" s="135" t="s">
        <v>1902</v>
      </c>
      <c r="I40" s="135" t="s">
        <v>1848</v>
      </c>
      <c r="J40" s="135" t="s">
        <v>1895</v>
      </c>
      <c r="K40" s="135" t="s">
        <v>1896</v>
      </c>
      <c r="L40" s="135" t="s">
        <v>1897</v>
      </c>
      <c r="M40" s="135" t="s">
        <v>1898</v>
      </c>
      <c r="N40" s="237"/>
    </row>
    <row r="41" spans="1:15" ht="89.25" customHeight="1" x14ac:dyDescent="0.25">
      <c r="A41" s="33"/>
      <c r="B41" s="135" t="s">
        <v>1824</v>
      </c>
      <c r="C41" s="135" t="s">
        <v>1906</v>
      </c>
      <c r="D41" s="135" t="s">
        <v>1907</v>
      </c>
      <c r="E41" s="135" t="s">
        <v>1912</v>
      </c>
      <c r="F41" s="135" t="s">
        <v>1910</v>
      </c>
      <c r="G41" s="135" t="s">
        <v>2070</v>
      </c>
      <c r="H41" s="135" t="s">
        <v>1902</v>
      </c>
      <c r="I41" s="135" t="s">
        <v>1849</v>
      </c>
      <c r="J41" s="135" t="s">
        <v>1895</v>
      </c>
      <c r="K41" s="135" t="s">
        <v>1896</v>
      </c>
      <c r="L41" s="135" t="s">
        <v>1897</v>
      </c>
      <c r="M41" s="135" t="s">
        <v>1898</v>
      </c>
      <c r="N41" s="237"/>
    </row>
    <row r="42" spans="1:15" ht="89.25" customHeight="1" x14ac:dyDescent="0.25">
      <c r="A42" s="33"/>
      <c r="B42" s="135" t="s">
        <v>1825</v>
      </c>
      <c r="C42" s="135" t="s">
        <v>1903</v>
      </c>
      <c r="D42" s="135" t="s">
        <v>1904</v>
      </c>
      <c r="E42" s="135" t="s">
        <v>1912</v>
      </c>
      <c r="F42" s="135" t="s">
        <v>1910</v>
      </c>
      <c r="G42" s="135" t="s">
        <v>2070</v>
      </c>
      <c r="H42" s="135" t="s">
        <v>1902</v>
      </c>
      <c r="I42" s="135" t="s">
        <v>1851</v>
      </c>
      <c r="J42" s="135" t="s">
        <v>1895</v>
      </c>
      <c r="K42" s="135" t="s">
        <v>1896</v>
      </c>
      <c r="L42" s="135" t="s">
        <v>1905</v>
      </c>
      <c r="M42" s="135" t="s">
        <v>1898</v>
      </c>
      <c r="N42" s="237"/>
    </row>
    <row r="43" spans="1:15" ht="89.25" customHeight="1" x14ac:dyDescent="0.25">
      <c r="A43" s="33"/>
      <c r="B43" s="135" t="s">
        <v>1826</v>
      </c>
      <c r="C43" s="135" t="s">
        <v>1899</v>
      </c>
      <c r="D43" s="135" t="s">
        <v>1865</v>
      </c>
      <c r="E43" s="135" t="s">
        <v>1912</v>
      </c>
      <c r="F43" s="135" t="s">
        <v>1910</v>
      </c>
      <c r="G43" s="135" t="s">
        <v>2070</v>
      </c>
      <c r="H43" s="135" t="s">
        <v>1902</v>
      </c>
      <c r="I43" s="135" t="s">
        <v>1850</v>
      </c>
      <c r="J43" s="135" t="s">
        <v>1895</v>
      </c>
      <c r="K43" s="135" t="s">
        <v>1896</v>
      </c>
      <c r="L43" s="135" t="s">
        <v>1900</v>
      </c>
      <c r="M43" s="135" t="s">
        <v>1901</v>
      </c>
      <c r="N43" s="237"/>
    </row>
    <row r="44" spans="1:15" ht="89.25" customHeight="1" x14ac:dyDescent="0.25">
      <c r="A44" s="33"/>
      <c r="B44" s="135" t="s">
        <v>1827</v>
      </c>
      <c r="C44" s="135" t="s">
        <v>2071</v>
      </c>
      <c r="D44" s="135" t="s">
        <v>2072</v>
      </c>
      <c r="E44" s="135" t="s">
        <v>1912</v>
      </c>
      <c r="F44" s="135" t="s">
        <v>1910</v>
      </c>
      <c r="G44" s="135" t="s">
        <v>2070</v>
      </c>
      <c r="H44" s="135" t="s">
        <v>1902</v>
      </c>
      <c r="I44" s="135" t="s">
        <v>1849</v>
      </c>
      <c r="J44" s="135" t="s">
        <v>1895</v>
      </c>
      <c r="K44" s="135" t="s">
        <v>1896</v>
      </c>
      <c r="L44" s="135" t="s">
        <v>1897</v>
      </c>
      <c r="M44" s="135" t="s">
        <v>1898</v>
      </c>
      <c r="N44" s="237"/>
    </row>
    <row r="45" spans="1:15" ht="117" customHeight="1" x14ac:dyDescent="0.25">
      <c r="A45" s="33"/>
      <c r="B45" s="135" t="s">
        <v>1828</v>
      </c>
      <c r="C45" s="135" t="s">
        <v>2064</v>
      </c>
      <c r="D45" s="135" t="s">
        <v>1892</v>
      </c>
      <c r="E45" s="135" t="s">
        <v>1893</v>
      </c>
      <c r="F45" s="135" t="s">
        <v>1894</v>
      </c>
      <c r="G45" s="135" t="s">
        <v>1891</v>
      </c>
      <c r="H45" s="135" t="s">
        <v>2038</v>
      </c>
      <c r="I45" s="135" t="s">
        <v>1852</v>
      </c>
      <c r="J45" s="135" t="s">
        <v>1852</v>
      </c>
      <c r="K45" s="135"/>
      <c r="L45" s="135"/>
      <c r="M45" s="135"/>
      <c r="N45" s="237"/>
    </row>
    <row r="46" spans="1:15" ht="89.25" customHeight="1" x14ac:dyDescent="0.25">
      <c r="A46" s="33"/>
      <c r="B46" s="135" t="s">
        <v>1829</v>
      </c>
      <c r="C46" s="135" t="s">
        <v>1880</v>
      </c>
      <c r="D46" s="135" t="s">
        <v>1881</v>
      </c>
      <c r="E46" s="135" t="s">
        <v>2073</v>
      </c>
      <c r="F46" s="135" t="s">
        <v>1886</v>
      </c>
      <c r="G46" s="135" t="s">
        <v>1887</v>
      </c>
      <c r="H46" s="135" t="s">
        <v>1888</v>
      </c>
      <c r="I46" s="135" t="s">
        <v>1882</v>
      </c>
      <c r="J46" s="135" t="s">
        <v>1883</v>
      </c>
      <c r="K46" s="135" t="s">
        <v>1884</v>
      </c>
      <c r="L46" s="135" t="s">
        <v>1885</v>
      </c>
      <c r="M46" s="135"/>
      <c r="N46" s="237"/>
    </row>
    <row r="47" spans="1:15" ht="89.25" customHeight="1" x14ac:dyDescent="0.25">
      <c r="A47" s="33"/>
      <c r="B47" s="135" t="s">
        <v>1830</v>
      </c>
      <c r="C47" s="135" t="s">
        <v>1889</v>
      </c>
      <c r="D47" s="135" t="s">
        <v>2074</v>
      </c>
      <c r="E47" s="135" t="s">
        <v>1860</v>
      </c>
      <c r="F47" s="135" t="s">
        <v>1861</v>
      </c>
      <c r="G47" s="135" t="s">
        <v>1890</v>
      </c>
      <c r="H47" s="135" t="s">
        <v>1863</v>
      </c>
      <c r="I47" s="135" t="s">
        <v>1853</v>
      </c>
      <c r="J47" s="135" t="s">
        <v>1857</v>
      </c>
      <c r="K47" s="135" t="s">
        <v>1858</v>
      </c>
      <c r="L47" s="135" t="s">
        <v>1859</v>
      </c>
      <c r="M47" s="135"/>
      <c r="N47" s="237"/>
    </row>
    <row r="48" spans="1:15" ht="89.25" customHeight="1" x14ac:dyDescent="0.25">
      <c r="A48" s="33"/>
      <c r="B48" s="135" t="s">
        <v>1831</v>
      </c>
      <c r="C48" s="135" t="s">
        <v>1856</v>
      </c>
      <c r="D48" s="135" t="s">
        <v>2075</v>
      </c>
      <c r="E48" s="135" t="s">
        <v>1860</v>
      </c>
      <c r="F48" s="135" t="s">
        <v>1861</v>
      </c>
      <c r="G48" s="135" t="s">
        <v>1862</v>
      </c>
      <c r="H48" s="135" t="s">
        <v>1863</v>
      </c>
      <c r="I48" s="135" t="s">
        <v>1853</v>
      </c>
      <c r="J48" s="135" t="s">
        <v>1857</v>
      </c>
      <c r="K48" s="135" t="s">
        <v>1858</v>
      </c>
      <c r="L48" s="135" t="s">
        <v>1859</v>
      </c>
      <c r="M48" s="135"/>
      <c r="N48" s="237"/>
      <c r="O48" s="238"/>
    </row>
    <row r="49" spans="1:15" ht="89.25" customHeight="1" x14ac:dyDescent="0.25">
      <c r="A49" s="33"/>
      <c r="B49" s="135" t="s">
        <v>1832</v>
      </c>
      <c r="C49" s="135" t="s">
        <v>1864</v>
      </c>
      <c r="D49" s="135" t="s">
        <v>1865</v>
      </c>
      <c r="E49" s="135" t="s">
        <v>1867</v>
      </c>
      <c r="F49" s="135" t="s">
        <v>1868</v>
      </c>
      <c r="G49" s="135" t="s">
        <v>1869</v>
      </c>
      <c r="H49" s="135" t="s">
        <v>1870</v>
      </c>
      <c r="I49" s="135" t="s">
        <v>1854</v>
      </c>
      <c r="J49" s="135">
        <v>17649311</v>
      </c>
      <c r="K49" s="135">
        <v>3880436</v>
      </c>
      <c r="L49" s="135">
        <v>10895919</v>
      </c>
      <c r="M49" s="135" t="s">
        <v>1866</v>
      </c>
      <c r="N49" s="237"/>
    </row>
    <row r="50" spans="1:15" ht="89.25" customHeight="1" x14ac:dyDescent="0.25">
      <c r="A50" s="33"/>
      <c r="B50" s="135" t="s">
        <v>1833</v>
      </c>
      <c r="C50" s="135" t="s">
        <v>1871</v>
      </c>
      <c r="D50" s="135" t="s">
        <v>1872</v>
      </c>
      <c r="E50" s="135" t="s">
        <v>2037</v>
      </c>
      <c r="F50" s="135" t="s">
        <v>1877</v>
      </c>
      <c r="G50" s="135" t="s">
        <v>1873</v>
      </c>
      <c r="H50" s="135" t="s">
        <v>1878</v>
      </c>
      <c r="I50" s="135" t="s">
        <v>1855</v>
      </c>
      <c r="J50" s="135" t="s">
        <v>1874</v>
      </c>
      <c r="K50" s="135" t="s">
        <v>1875</v>
      </c>
      <c r="L50" s="135" t="s">
        <v>1876</v>
      </c>
      <c r="M50" s="135"/>
      <c r="N50" s="237"/>
      <c r="O50" s="238">
        <f>J50+K50+L50</f>
        <v>23659772</v>
      </c>
    </row>
    <row r="51" spans="1:15" ht="89.25" customHeight="1" x14ac:dyDescent="0.25">
      <c r="A51" s="33"/>
      <c r="B51" s="135" t="s">
        <v>1834</v>
      </c>
      <c r="C51" s="135" t="s">
        <v>1879</v>
      </c>
      <c r="D51" s="135" t="s">
        <v>2076</v>
      </c>
      <c r="E51" s="135" t="s">
        <v>2037</v>
      </c>
      <c r="F51" s="135" t="s">
        <v>1877</v>
      </c>
      <c r="G51" s="135" t="s">
        <v>1873</v>
      </c>
      <c r="H51" s="135" t="s">
        <v>1878</v>
      </c>
      <c r="I51" s="135" t="s">
        <v>1855</v>
      </c>
      <c r="J51" s="135" t="s">
        <v>1874</v>
      </c>
      <c r="K51" s="135" t="s">
        <v>1875</v>
      </c>
      <c r="L51" s="135" t="s">
        <v>1876</v>
      </c>
      <c r="M51" s="135"/>
      <c r="N51" s="33"/>
    </row>
    <row r="52" spans="1:15" x14ac:dyDescent="0.25">
      <c r="A52" s="33"/>
      <c r="B52" s="136"/>
      <c r="C52" s="33"/>
      <c r="D52" s="33"/>
      <c r="E52" s="33"/>
      <c r="F52" s="33"/>
      <c r="G52" s="33"/>
      <c r="H52" s="33"/>
      <c r="I52" s="33"/>
      <c r="J52" s="33"/>
      <c r="K52" s="33"/>
      <c r="L52" s="33"/>
      <c r="M52" s="33"/>
      <c r="N52" s="33"/>
    </row>
  </sheetData>
  <mergeCells count="16">
    <mergeCell ref="I1:M1"/>
    <mergeCell ref="I2:M2"/>
    <mergeCell ref="I3:M3"/>
    <mergeCell ref="B6:N6"/>
    <mergeCell ref="B5:M5"/>
    <mergeCell ref="I4:M4"/>
    <mergeCell ref="B7:N7"/>
    <mergeCell ref="B9:B10"/>
    <mergeCell ref="C9:C10"/>
    <mergeCell ref="D9:D10"/>
    <mergeCell ref="E9:E10"/>
    <mergeCell ref="F9:F10"/>
    <mergeCell ref="G9:G10"/>
    <mergeCell ref="H9:H10"/>
    <mergeCell ref="I9:I10"/>
    <mergeCell ref="J9:M9"/>
  </mergeCells>
  <pageMargins left="0.7" right="0.7" top="0.75" bottom="0.75" header="0.3" footer="0.3"/>
  <pageSetup paperSize="9" orientation="portrait" r:id="rId1"/>
  <rowBreaks count="1" manualBreakCount="1">
    <brk id="42" max="16383" man="1"/>
  </rowBreaks>
  <colBreaks count="1" manualBreakCount="1">
    <brk id="2"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15"/>
  <sheetViews>
    <sheetView workbookViewId="0">
      <selection activeCell="A5" sqref="A5:J5"/>
    </sheetView>
  </sheetViews>
  <sheetFormatPr defaultRowHeight="15" x14ac:dyDescent="0.25"/>
  <cols>
    <col min="1" max="1" width="9.140625" style="28"/>
    <col min="2" max="2" width="28.5703125" style="28" customWidth="1"/>
    <col min="3" max="3" width="13.5703125" style="28" customWidth="1"/>
    <col min="4" max="5" width="18.28515625" style="28" customWidth="1"/>
    <col min="6" max="6" width="20.140625" style="28" customWidth="1"/>
    <col min="7" max="7" width="19" style="28" customWidth="1"/>
    <col min="8" max="8" width="23.85546875" style="28" customWidth="1"/>
    <col min="9" max="9" width="21.140625" style="28" customWidth="1"/>
    <col min="10" max="10" width="41.140625" style="28" customWidth="1"/>
    <col min="11" max="16384" width="9.140625" style="28"/>
  </cols>
  <sheetData>
    <row r="1" spans="1:12" x14ac:dyDescent="0.25">
      <c r="G1" s="29"/>
      <c r="H1" s="29"/>
      <c r="I1" s="248" t="s">
        <v>14</v>
      </c>
      <c r="J1" s="248"/>
      <c r="K1" s="29"/>
      <c r="L1" s="29"/>
    </row>
    <row r="2" spans="1:12" x14ac:dyDescent="0.25">
      <c r="G2" s="29"/>
      <c r="H2" s="29"/>
      <c r="I2" s="248" t="s">
        <v>22</v>
      </c>
      <c r="J2" s="248"/>
      <c r="K2" s="29"/>
      <c r="L2" s="29"/>
    </row>
    <row r="3" spans="1:12" x14ac:dyDescent="0.25">
      <c r="G3" s="29"/>
      <c r="H3" s="29"/>
      <c r="I3" s="248" t="s">
        <v>58</v>
      </c>
      <c r="J3" s="248"/>
      <c r="K3" s="29"/>
      <c r="L3" s="29"/>
    </row>
    <row r="5" spans="1:12" ht="18.75" x14ac:dyDescent="0.25">
      <c r="A5" s="251" t="s">
        <v>230</v>
      </c>
      <c r="B5" s="249"/>
      <c r="C5" s="249"/>
      <c r="D5" s="249"/>
      <c r="E5" s="249"/>
      <c r="F5" s="249"/>
      <c r="G5" s="249"/>
      <c r="H5" s="249"/>
      <c r="I5" s="249"/>
      <c r="J5" s="249"/>
      <c r="K5" s="29"/>
      <c r="L5" s="29"/>
    </row>
    <row r="6" spans="1:12" ht="18.75" x14ac:dyDescent="0.25">
      <c r="A6" s="249" t="s">
        <v>39</v>
      </c>
      <c r="B6" s="249"/>
      <c r="C6" s="249"/>
      <c r="D6" s="249"/>
      <c r="E6" s="249"/>
      <c r="F6" s="249"/>
      <c r="G6" s="249"/>
      <c r="H6" s="249"/>
      <c r="I6" s="249"/>
      <c r="J6" s="249"/>
      <c r="K6" s="29"/>
      <c r="L6" s="29"/>
    </row>
    <row r="7" spans="1:12" ht="18.75" x14ac:dyDescent="0.3">
      <c r="J7" s="26" t="s">
        <v>67</v>
      </c>
    </row>
    <row r="8" spans="1:12" ht="15.75" x14ac:dyDescent="0.25">
      <c r="A8" s="250" t="s">
        <v>40</v>
      </c>
      <c r="B8" s="250" t="s">
        <v>41</v>
      </c>
      <c r="C8" s="250" t="s">
        <v>42</v>
      </c>
      <c r="D8" s="250"/>
      <c r="E8" s="250"/>
      <c r="F8" s="250"/>
      <c r="G8" s="250"/>
      <c r="H8" s="250"/>
      <c r="I8" s="250"/>
      <c r="J8" s="250"/>
    </row>
    <row r="9" spans="1:12" ht="15.75" x14ac:dyDescent="0.25">
      <c r="A9" s="250"/>
      <c r="B9" s="250"/>
      <c r="C9" s="250" t="s">
        <v>43</v>
      </c>
      <c r="D9" s="250" t="s">
        <v>44</v>
      </c>
      <c r="E9" s="250"/>
      <c r="F9" s="250"/>
      <c r="G9" s="250"/>
      <c r="H9" s="250"/>
      <c r="I9" s="250"/>
      <c r="J9" s="250"/>
    </row>
    <row r="10" spans="1:12" ht="63" x14ac:dyDescent="0.25">
      <c r="A10" s="250"/>
      <c r="B10" s="250"/>
      <c r="C10" s="250"/>
      <c r="D10" s="6" t="s">
        <v>45</v>
      </c>
      <c r="E10" s="6" t="s">
        <v>46</v>
      </c>
      <c r="F10" s="6" t="s">
        <v>47</v>
      </c>
      <c r="G10" s="6" t="s">
        <v>46</v>
      </c>
      <c r="H10" s="6" t="s">
        <v>48</v>
      </c>
      <c r="I10" s="6" t="s">
        <v>46</v>
      </c>
      <c r="J10" s="6" t="s">
        <v>49</v>
      </c>
    </row>
    <row r="11" spans="1:12" ht="15.75" x14ac:dyDescent="0.25">
      <c r="A11" s="6" t="s">
        <v>50</v>
      </c>
      <c r="B11" s="30" t="s">
        <v>51</v>
      </c>
      <c r="C11" s="31">
        <f>D11+F11+H11</f>
        <v>15542040</v>
      </c>
      <c r="D11" s="7">
        <v>6581379</v>
      </c>
      <c r="E11" s="7">
        <v>5846710</v>
      </c>
      <c r="F11" s="7">
        <v>1641967</v>
      </c>
      <c r="G11" s="7">
        <v>1447701</v>
      </c>
      <c r="H11" s="7">
        <v>7318694</v>
      </c>
      <c r="I11" s="7">
        <v>4914348.3</v>
      </c>
      <c r="J11" s="8"/>
    </row>
    <row r="12" spans="1:12" ht="15.75" x14ac:dyDescent="0.25">
      <c r="A12" s="6" t="s">
        <v>52</v>
      </c>
      <c r="B12" s="9"/>
      <c r="C12" s="9"/>
      <c r="D12" s="9"/>
      <c r="E12" s="9"/>
      <c r="F12" s="9"/>
      <c r="G12" s="9"/>
      <c r="H12" s="9"/>
      <c r="I12" s="9"/>
      <c r="J12" s="8"/>
    </row>
    <row r="13" spans="1:12" ht="15.75" x14ac:dyDescent="0.25">
      <c r="A13" s="6" t="s">
        <v>53</v>
      </c>
      <c r="B13" s="9"/>
      <c r="C13" s="9"/>
      <c r="D13" s="9"/>
      <c r="E13" s="9"/>
      <c r="F13" s="9"/>
      <c r="G13" s="9"/>
      <c r="H13" s="9"/>
      <c r="I13" s="9"/>
      <c r="J13" s="8"/>
    </row>
    <row r="14" spans="1:12" ht="15.75" x14ac:dyDescent="0.25">
      <c r="A14" s="6" t="s">
        <v>54</v>
      </c>
      <c r="B14" s="9"/>
      <c r="C14" s="9"/>
      <c r="D14" s="9"/>
      <c r="E14" s="9"/>
      <c r="F14" s="9"/>
      <c r="G14" s="9"/>
      <c r="H14" s="9"/>
      <c r="I14" s="9"/>
      <c r="J14" s="8"/>
    </row>
    <row r="15" spans="1:12" ht="15.75" x14ac:dyDescent="0.25">
      <c r="A15" s="250" t="s">
        <v>55</v>
      </c>
      <c r="B15" s="250"/>
      <c r="C15" s="31">
        <f>C11</f>
        <v>15542040</v>
      </c>
      <c r="D15" s="32">
        <f>D11</f>
        <v>6581379</v>
      </c>
      <c r="E15" s="32">
        <f t="shared" ref="E15:I15" si="0">E11</f>
        <v>5846710</v>
      </c>
      <c r="F15" s="32">
        <f t="shared" si="0"/>
        <v>1641967</v>
      </c>
      <c r="G15" s="32">
        <f t="shared" si="0"/>
        <v>1447701</v>
      </c>
      <c r="H15" s="32">
        <f t="shared" si="0"/>
        <v>7318694</v>
      </c>
      <c r="I15" s="32">
        <f t="shared" si="0"/>
        <v>4914348.3</v>
      </c>
      <c r="J15" s="6">
        <v>0</v>
      </c>
    </row>
  </sheetData>
  <mergeCells count="11">
    <mergeCell ref="A15:B15"/>
    <mergeCell ref="I1:J1"/>
    <mergeCell ref="I2:J2"/>
    <mergeCell ref="I3:J3"/>
    <mergeCell ref="A5:J5"/>
    <mergeCell ref="A6:J6"/>
    <mergeCell ref="A8:A10"/>
    <mergeCell ref="B8:B10"/>
    <mergeCell ref="C8:J8"/>
    <mergeCell ref="C9:C10"/>
    <mergeCell ref="D9:J9"/>
  </mergeCells>
  <pageMargins left="0.70866141732283472" right="0.70866141732283472" top="0.74803149606299213" bottom="0.74803149606299213" header="0.31496062992125984" footer="0.31496062992125984"/>
  <pageSetup paperSize="9" scale="61" orientation="landscape" horizontalDpi="0"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sheetPr>
  <dimension ref="A1:L34"/>
  <sheetViews>
    <sheetView workbookViewId="0">
      <pane xSplit="1" ySplit="10" topLeftCell="B17" activePane="bottomRight" state="frozen"/>
      <selection pane="topRight" activeCell="B1" sqref="B1"/>
      <selection pane="bottomLeft" activeCell="A11" sqref="A11"/>
      <selection pane="bottomRight" activeCell="E20" sqref="E20:E21"/>
    </sheetView>
  </sheetViews>
  <sheetFormatPr defaultRowHeight="15" x14ac:dyDescent="0.25"/>
  <cols>
    <col min="1" max="1" width="9.140625" style="33"/>
    <col min="2" max="2" width="20.5703125" style="33" bestFit="1" customWidth="1"/>
    <col min="3" max="4" width="12" style="33" customWidth="1"/>
    <col min="5" max="5" width="14.42578125" style="33" bestFit="1" customWidth="1"/>
    <col min="6" max="6" width="23.28515625" style="33" customWidth="1"/>
    <col min="7" max="7" width="43.5703125" style="33" customWidth="1"/>
    <col min="8" max="8" width="17.7109375" style="33" customWidth="1"/>
    <col min="9" max="11" width="12.7109375" style="33" customWidth="1"/>
    <col min="12" max="12" width="14.5703125" style="33" customWidth="1"/>
    <col min="13" max="16384" width="9.140625" style="33"/>
  </cols>
  <sheetData>
    <row r="1" spans="1:12" x14ac:dyDescent="0.25">
      <c r="H1" s="268" t="s">
        <v>14</v>
      </c>
      <c r="I1" s="268"/>
      <c r="J1" s="268"/>
      <c r="K1" s="268"/>
      <c r="L1" s="268"/>
    </row>
    <row r="2" spans="1:12" x14ac:dyDescent="0.25">
      <c r="H2" s="268" t="s">
        <v>22</v>
      </c>
      <c r="I2" s="268"/>
      <c r="J2" s="268"/>
      <c r="K2" s="268"/>
      <c r="L2" s="268"/>
    </row>
    <row r="3" spans="1:12" x14ac:dyDescent="0.25">
      <c r="H3" s="268" t="s">
        <v>113</v>
      </c>
      <c r="I3" s="268"/>
      <c r="J3" s="268"/>
      <c r="K3" s="268"/>
      <c r="L3" s="268"/>
    </row>
    <row r="5" spans="1:12" ht="48.75" customHeight="1" x14ac:dyDescent="0.3">
      <c r="A5" s="266" t="s">
        <v>118</v>
      </c>
      <c r="B5" s="267"/>
      <c r="C5" s="267"/>
      <c r="D5" s="267"/>
      <c r="E5" s="267"/>
      <c r="F5" s="267"/>
      <c r="G5" s="267"/>
      <c r="H5" s="267"/>
      <c r="I5" s="267"/>
      <c r="J5" s="267"/>
      <c r="K5" s="267"/>
      <c r="L5" s="267"/>
    </row>
    <row r="6" spans="1:12" ht="18.75" x14ac:dyDescent="0.3">
      <c r="A6" s="267" t="s">
        <v>15</v>
      </c>
      <c r="B6" s="267"/>
      <c r="C6" s="267"/>
      <c r="D6" s="267"/>
      <c r="E6" s="267"/>
      <c r="F6" s="267"/>
      <c r="G6" s="267"/>
      <c r="H6" s="267"/>
      <c r="I6" s="267"/>
      <c r="J6" s="267"/>
      <c r="K6" s="267"/>
      <c r="L6" s="267"/>
    </row>
    <row r="8" spans="1:12" ht="15.75" x14ac:dyDescent="0.25">
      <c r="L8" s="41" t="s">
        <v>13</v>
      </c>
    </row>
    <row r="9" spans="1:12" ht="30" customHeight="1" x14ac:dyDescent="0.25">
      <c r="A9" s="264" t="s">
        <v>0</v>
      </c>
      <c r="B9" s="265" t="s">
        <v>1</v>
      </c>
      <c r="C9" s="264" t="s">
        <v>11</v>
      </c>
      <c r="D9" s="265" t="s">
        <v>10</v>
      </c>
      <c r="E9" s="265" t="s">
        <v>12</v>
      </c>
      <c r="F9" s="265" t="s">
        <v>5</v>
      </c>
      <c r="G9" s="264" t="s">
        <v>2</v>
      </c>
      <c r="H9" s="265" t="s">
        <v>3</v>
      </c>
      <c r="I9" s="264" t="s">
        <v>4</v>
      </c>
      <c r="J9" s="264"/>
      <c r="K9" s="264"/>
      <c r="L9" s="264"/>
    </row>
    <row r="10" spans="1:12" ht="37.5" customHeight="1" x14ac:dyDescent="0.25">
      <c r="A10" s="264"/>
      <c r="B10" s="265"/>
      <c r="C10" s="264"/>
      <c r="D10" s="264"/>
      <c r="E10" s="264"/>
      <c r="F10" s="264"/>
      <c r="G10" s="264"/>
      <c r="H10" s="265"/>
      <c r="I10" s="34" t="s">
        <v>6</v>
      </c>
      <c r="J10" s="34" t="s">
        <v>301</v>
      </c>
      <c r="K10" s="34" t="s">
        <v>8</v>
      </c>
      <c r="L10" s="34" t="s">
        <v>9</v>
      </c>
    </row>
    <row r="11" spans="1:12" ht="61.5" customHeight="1" x14ac:dyDescent="0.25">
      <c r="A11" s="94">
        <v>1</v>
      </c>
      <c r="B11" s="98" t="s">
        <v>268</v>
      </c>
      <c r="C11" s="95" t="s">
        <v>281</v>
      </c>
      <c r="D11" s="95" t="s">
        <v>282</v>
      </c>
      <c r="E11" s="96" t="s">
        <v>283</v>
      </c>
      <c r="F11" s="95" t="s">
        <v>321</v>
      </c>
      <c r="G11" s="95" t="s">
        <v>287</v>
      </c>
      <c r="H11" s="97">
        <f>+I11+J11+K11+L11</f>
        <v>1852.2</v>
      </c>
      <c r="I11" s="39">
        <v>658.7</v>
      </c>
      <c r="J11" s="39">
        <v>73.5</v>
      </c>
      <c r="K11" s="39">
        <v>1120</v>
      </c>
      <c r="L11" s="39"/>
    </row>
    <row r="12" spans="1:12" ht="45" x14ac:dyDescent="0.25">
      <c r="A12" s="94">
        <v>2</v>
      </c>
      <c r="B12" s="95" t="s">
        <v>272</v>
      </c>
      <c r="C12" s="95" t="s">
        <v>284</v>
      </c>
      <c r="D12" s="95" t="s">
        <v>285</v>
      </c>
      <c r="E12" s="96" t="s">
        <v>286</v>
      </c>
      <c r="F12" s="95" t="s">
        <v>321</v>
      </c>
      <c r="G12" s="95" t="s">
        <v>287</v>
      </c>
      <c r="H12" s="97">
        <f t="shared" ref="H12:H22" si="0">+I12+J12+K12+L12</f>
        <v>2907.2</v>
      </c>
      <c r="I12" s="39">
        <v>658.7</v>
      </c>
      <c r="J12" s="39">
        <v>73.5</v>
      </c>
      <c r="K12" s="39">
        <v>2175</v>
      </c>
      <c r="L12" s="39"/>
    </row>
    <row r="13" spans="1:12" ht="39" customHeight="1" x14ac:dyDescent="0.25">
      <c r="A13" s="257">
        <v>3</v>
      </c>
      <c r="B13" s="255" t="s">
        <v>269</v>
      </c>
      <c r="C13" s="261" t="s">
        <v>277</v>
      </c>
      <c r="D13" s="95" t="s">
        <v>278</v>
      </c>
      <c r="E13" s="95" t="s">
        <v>279</v>
      </c>
      <c r="F13" s="95" t="s">
        <v>320</v>
      </c>
      <c r="G13" s="95" t="s">
        <v>280</v>
      </c>
      <c r="H13" s="97">
        <f t="shared" si="0"/>
        <v>2008</v>
      </c>
      <c r="I13" s="39">
        <f>146+73+142</f>
        <v>361</v>
      </c>
      <c r="J13" s="39">
        <v>147</v>
      </c>
      <c r="K13" s="39">
        <v>1500</v>
      </c>
      <c r="L13" s="39"/>
    </row>
    <row r="14" spans="1:12" ht="39" customHeight="1" x14ac:dyDescent="0.25">
      <c r="A14" s="258"/>
      <c r="B14" s="256"/>
      <c r="C14" s="263"/>
      <c r="D14" s="95" t="s">
        <v>302</v>
      </c>
      <c r="E14" s="95" t="s">
        <v>303</v>
      </c>
      <c r="F14" s="95" t="s">
        <v>320</v>
      </c>
      <c r="G14" s="95" t="s">
        <v>280</v>
      </c>
      <c r="H14" s="97">
        <f t="shared" si="0"/>
        <v>5538</v>
      </c>
      <c r="I14" s="39">
        <f>146+200</f>
        <v>346</v>
      </c>
      <c r="J14" s="39">
        <v>392</v>
      </c>
      <c r="K14" s="39">
        <v>4800</v>
      </c>
      <c r="L14" s="39"/>
    </row>
    <row r="15" spans="1:12" ht="27" customHeight="1" x14ac:dyDescent="0.25">
      <c r="A15" s="94">
        <v>4</v>
      </c>
      <c r="B15" s="98" t="s">
        <v>314</v>
      </c>
      <c r="C15" s="95" t="s">
        <v>292</v>
      </c>
      <c r="D15" s="95" t="s">
        <v>330</v>
      </c>
      <c r="E15" s="96">
        <v>44287</v>
      </c>
      <c r="F15" s="95" t="s">
        <v>331</v>
      </c>
      <c r="G15" s="95" t="s">
        <v>332</v>
      </c>
      <c r="H15" s="97">
        <f t="shared" si="0"/>
        <v>220</v>
      </c>
      <c r="I15" s="39">
        <v>220</v>
      </c>
      <c r="J15" s="39"/>
      <c r="K15" s="39"/>
      <c r="L15" s="39"/>
    </row>
    <row r="16" spans="1:12" ht="29.25" customHeight="1" x14ac:dyDescent="0.25">
      <c r="A16" s="257">
        <v>5</v>
      </c>
      <c r="B16" s="255" t="s">
        <v>270</v>
      </c>
      <c r="C16" s="261" t="s">
        <v>288</v>
      </c>
      <c r="D16" s="95" t="s">
        <v>299</v>
      </c>
      <c r="E16" s="95" t="s">
        <v>300</v>
      </c>
      <c r="F16" s="95" t="s">
        <v>317</v>
      </c>
      <c r="G16" s="95" t="s">
        <v>308</v>
      </c>
      <c r="H16" s="97">
        <f t="shared" si="0"/>
        <v>2262.2309999999998</v>
      </c>
      <c r="I16" s="39">
        <f>148.03+13.132+14.7+125.869</f>
        <v>301.73099999999999</v>
      </c>
      <c r="J16" s="39">
        <v>220.5</v>
      </c>
      <c r="K16" s="39">
        <f>460+220+250+810</f>
        <v>1740</v>
      </c>
      <c r="L16" s="39"/>
    </row>
    <row r="17" spans="1:12" ht="29.25" customHeight="1" x14ac:dyDescent="0.25">
      <c r="A17" s="258"/>
      <c r="B17" s="256"/>
      <c r="C17" s="263"/>
      <c r="D17" s="95" t="s">
        <v>299</v>
      </c>
      <c r="E17" s="95" t="s">
        <v>324</v>
      </c>
      <c r="F17" s="95" t="s">
        <v>315</v>
      </c>
      <c r="G17" s="95" t="s">
        <v>308</v>
      </c>
      <c r="H17" s="97">
        <f t="shared" si="0"/>
        <v>445</v>
      </c>
      <c r="I17" s="39">
        <f>73+73</f>
        <v>146</v>
      </c>
      <c r="J17" s="39">
        <v>49</v>
      </c>
      <c r="K17" s="39">
        <v>250</v>
      </c>
      <c r="L17" s="39"/>
    </row>
    <row r="18" spans="1:12" ht="30" customHeight="1" x14ac:dyDescent="0.25">
      <c r="A18" s="257">
        <v>6</v>
      </c>
      <c r="B18" s="255" t="s">
        <v>311</v>
      </c>
      <c r="C18" s="261" t="s">
        <v>295</v>
      </c>
      <c r="D18" s="95" t="s">
        <v>293</v>
      </c>
      <c r="E18" s="95" t="s">
        <v>294</v>
      </c>
      <c r="F18" s="95" t="s">
        <v>320</v>
      </c>
      <c r="G18" s="95" t="s">
        <v>308</v>
      </c>
      <c r="H18" s="97">
        <f t="shared" si="0"/>
        <v>955.5</v>
      </c>
      <c r="I18" s="39">
        <f>141*2</f>
        <v>282</v>
      </c>
      <c r="J18" s="39">
        <v>73.5</v>
      </c>
      <c r="K18" s="39">
        <v>600</v>
      </c>
      <c r="L18" s="39"/>
    </row>
    <row r="19" spans="1:12" ht="30" customHeight="1" x14ac:dyDescent="0.25">
      <c r="A19" s="260"/>
      <c r="B19" s="259"/>
      <c r="C19" s="262"/>
      <c r="D19" s="95" t="s">
        <v>299</v>
      </c>
      <c r="E19" s="95" t="s">
        <v>300</v>
      </c>
      <c r="F19" s="95" t="s">
        <v>317</v>
      </c>
      <c r="G19" s="95" t="s">
        <v>308</v>
      </c>
      <c r="H19" s="97">
        <f t="shared" si="0"/>
        <v>2337.2309999999998</v>
      </c>
      <c r="I19" s="39">
        <f>148.03+13.132+14.7+125.869</f>
        <v>301.73099999999999</v>
      </c>
      <c r="J19" s="39">
        <v>220.5</v>
      </c>
      <c r="K19" s="39">
        <f>460+220+325+810</f>
        <v>1815</v>
      </c>
      <c r="L19" s="39"/>
    </row>
    <row r="20" spans="1:12" ht="30" customHeight="1" x14ac:dyDescent="0.25">
      <c r="A20" s="260"/>
      <c r="B20" s="259"/>
      <c r="C20" s="262"/>
      <c r="D20" s="95" t="s">
        <v>299</v>
      </c>
      <c r="E20" s="95" t="s">
        <v>324</v>
      </c>
      <c r="F20" s="95" t="s">
        <v>315</v>
      </c>
      <c r="G20" s="95" t="s">
        <v>308</v>
      </c>
      <c r="H20" s="97">
        <f t="shared" si="0"/>
        <v>445</v>
      </c>
      <c r="I20" s="39">
        <f>73+73</f>
        <v>146</v>
      </c>
      <c r="J20" s="39">
        <v>49</v>
      </c>
      <c r="K20" s="39">
        <v>250</v>
      </c>
      <c r="L20" s="39"/>
    </row>
    <row r="21" spans="1:12" ht="30" customHeight="1" x14ac:dyDescent="0.25">
      <c r="A21" s="258"/>
      <c r="B21" s="256"/>
      <c r="C21" s="263"/>
      <c r="D21" s="95" t="s">
        <v>299</v>
      </c>
      <c r="E21" s="95" t="s">
        <v>323</v>
      </c>
      <c r="F21" s="95" t="s">
        <v>318</v>
      </c>
      <c r="G21" s="95" t="s">
        <v>308</v>
      </c>
      <c r="H21" s="97">
        <f t="shared" si="0"/>
        <v>218.68799999999999</v>
      </c>
      <c r="I21" s="39">
        <f>22.344+22.344</f>
        <v>44.688000000000002</v>
      </c>
      <c r="J21" s="39">
        <v>49</v>
      </c>
      <c r="K21" s="39">
        <v>125</v>
      </c>
      <c r="L21" s="39"/>
    </row>
    <row r="22" spans="1:12" ht="29.25" customHeight="1" x14ac:dyDescent="0.25">
      <c r="A22" s="94">
        <v>7</v>
      </c>
      <c r="B22" s="98" t="s">
        <v>313</v>
      </c>
      <c r="C22" s="95" t="s">
        <v>292</v>
      </c>
      <c r="D22" s="95" t="s">
        <v>299</v>
      </c>
      <c r="E22" s="95" t="s">
        <v>324</v>
      </c>
      <c r="F22" s="95" t="s">
        <v>315</v>
      </c>
      <c r="G22" s="95" t="s">
        <v>308</v>
      </c>
      <c r="H22" s="97">
        <f t="shared" si="0"/>
        <v>445</v>
      </c>
      <c r="I22" s="39">
        <f>73+73</f>
        <v>146</v>
      </c>
      <c r="J22" s="39">
        <v>49</v>
      </c>
      <c r="K22" s="39">
        <v>250</v>
      </c>
      <c r="L22" s="39"/>
    </row>
    <row r="23" spans="1:12" ht="45" x14ac:dyDescent="0.25">
      <c r="A23" s="94">
        <v>8</v>
      </c>
      <c r="B23" s="98" t="s">
        <v>322</v>
      </c>
      <c r="C23" s="95" t="s">
        <v>304</v>
      </c>
      <c r="D23" s="95" t="s">
        <v>305</v>
      </c>
      <c r="E23" s="95" t="s">
        <v>306</v>
      </c>
      <c r="F23" s="95" t="s">
        <v>307</v>
      </c>
      <c r="G23" s="95" t="s">
        <v>309</v>
      </c>
      <c r="H23" s="97">
        <f t="shared" ref="H23:H24" si="1">+I23+J23+K23+L23</f>
        <v>410.63</v>
      </c>
      <c r="I23" s="39">
        <f>112.21+79.42</f>
        <v>191.63</v>
      </c>
      <c r="J23" s="39">
        <v>49</v>
      </c>
      <c r="K23" s="39">
        <v>170</v>
      </c>
      <c r="L23" s="39"/>
    </row>
    <row r="24" spans="1:12" ht="31.5" customHeight="1" x14ac:dyDescent="0.25">
      <c r="A24" s="94">
        <v>9</v>
      </c>
      <c r="B24" s="98" t="s">
        <v>273</v>
      </c>
      <c r="C24" s="95" t="s">
        <v>325</v>
      </c>
      <c r="D24" s="95" t="s">
        <v>297</v>
      </c>
      <c r="E24" s="95" t="s">
        <v>300</v>
      </c>
      <c r="F24" s="95" t="s">
        <v>317</v>
      </c>
      <c r="G24" s="95" t="s">
        <v>312</v>
      </c>
      <c r="H24" s="97">
        <f t="shared" si="1"/>
        <v>2028.0309999999999</v>
      </c>
      <c r="I24" s="39">
        <f>148.03+13.132+125.869</f>
        <v>287.03100000000001</v>
      </c>
      <c r="J24" s="39">
        <v>196</v>
      </c>
      <c r="K24" s="39">
        <f>460+220+325+540</f>
        <v>1545</v>
      </c>
      <c r="L24" s="39"/>
    </row>
    <row r="25" spans="1:12" ht="33.75" customHeight="1" x14ac:dyDescent="0.25">
      <c r="A25" s="257">
        <v>10</v>
      </c>
      <c r="B25" s="255" t="s">
        <v>274</v>
      </c>
      <c r="C25" s="261" t="s">
        <v>296</v>
      </c>
      <c r="D25" s="95" t="s">
        <v>297</v>
      </c>
      <c r="E25" s="95" t="s">
        <v>298</v>
      </c>
      <c r="F25" s="95" t="s">
        <v>316</v>
      </c>
      <c r="G25" s="95" t="s">
        <v>312</v>
      </c>
      <c r="H25" s="97">
        <f t="shared" ref="H25:H32" si="2">+I25+J25+K25</f>
        <v>955.5</v>
      </c>
      <c r="I25" s="39">
        <v>282</v>
      </c>
      <c r="J25" s="39">
        <v>73.5</v>
      </c>
      <c r="K25" s="39">
        <v>600</v>
      </c>
      <c r="L25" s="39"/>
    </row>
    <row r="26" spans="1:12" ht="33.75" customHeight="1" x14ac:dyDescent="0.25">
      <c r="A26" s="260"/>
      <c r="B26" s="259"/>
      <c r="C26" s="262"/>
      <c r="D26" s="95" t="s">
        <v>299</v>
      </c>
      <c r="E26" s="95" t="s">
        <v>300</v>
      </c>
      <c r="F26" s="95" t="s">
        <v>317</v>
      </c>
      <c r="G26" s="95" t="s">
        <v>312</v>
      </c>
      <c r="H26" s="97">
        <f t="shared" ref="H26" si="3">+I26+J26+K26</f>
        <v>1953.0309999999999</v>
      </c>
      <c r="I26" s="39">
        <f>148.03+13.132+125.869</f>
        <v>287.03100000000001</v>
      </c>
      <c r="J26" s="39">
        <v>196</v>
      </c>
      <c r="K26" s="39">
        <f>460+220+250+540</f>
        <v>1470</v>
      </c>
      <c r="L26" s="39"/>
    </row>
    <row r="27" spans="1:12" ht="33.75" customHeight="1" x14ac:dyDescent="0.25">
      <c r="A27" s="260"/>
      <c r="B27" s="259"/>
      <c r="C27" s="262"/>
      <c r="D27" s="95" t="s">
        <v>299</v>
      </c>
      <c r="E27" s="95" t="s">
        <v>324</v>
      </c>
      <c r="F27" s="95" t="s">
        <v>315</v>
      </c>
      <c r="G27" s="95" t="s">
        <v>312</v>
      </c>
      <c r="H27" s="97">
        <f t="shared" ref="H27:H28" si="4">+I27+J27+K27+L27</f>
        <v>445</v>
      </c>
      <c r="I27" s="39">
        <f>73+73</f>
        <v>146</v>
      </c>
      <c r="J27" s="39">
        <v>49</v>
      </c>
      <c r="K27" s="39">
        <v>250</v>
      </c>
      <c r="L27" s="39"/>
    </row>
    <row r="28" spans="1:12" ht="33.75" customHeight="1" x14ac:dyDescent="0.25">
      <c r="A28" s="258"/>
      <c r="B28" s="256"/>
      <c r="C28" s="263"/>
      <c r="D28" s="95" t="s">
        <v>299</v>
      </c>
      <c r="E28" s="95" t="s">
        <v>323</v>
      </c>
      <c r="F28" s="95" t="s">
        <v>318</v>
      </c>
      <c r="G28" s="95" t="s">
        <v>312</v>
      </c>
      <c r="H28" s="97">
        <f t="shared" si="4"/>
        <v>218.68799999999999</v>
      </c>
      <c r="I28" s="39">
        <f>22.344+22.344</f>
        <v>44.688000000000002</v>
      </c>
      <c r="J28" s="39">
        <v>49</v>
      </c>
      <c r="K28" s="39">
        <v>125</v>
      </c>
      <c r="L28" s="39"/>
    </row>
    <row r="29" spans="1:12" ht="32.25" customHeight="1" x14ac:dyDescent="0.25">
      <c r="A29" s="257">
        <v>11</v>
      </c>
      <c r="B29" s="255" t="s">
        <v>275</v>
      </c>
      <c r="C29" s="261" t="s">
        <v>288</v>
      </c>
      <c r="D29" s="95" t="s">
        <v>293</v>
      </c>
      <c r="E29" s="95" t="s">
        <v>294</v>
      </c>
      <c r="F29" s="95" t="s">
        <v>316</v>
      </c>
      <c r="G29" s="95" t="s">
        <v>312</v>
      </c>
      <c r="H29" s="97">
        <f t="shared" si="2"/>
        <v>955.5</v>
      </c>
      <c r="I29" s="39">
        <v>282</v>
      </c>
      <c r="J29" s="39">
        <v>73.5</v>
      </c>
      <c r="K29" s="39">
        <v>600</v>
      </c>
      <c r="L29" s="39"/>
    </row>
    <row r="30" spans="1:12" ht="32.25" customHeight="1" x14ac:dyDescent="0.25">
      <c r="A30" s="258"/>
      <c r="B30" s="256"/>
      <c r="C30" s="263"/>
      <c r="D30" s="95" t="s">
        <v>293</v>
      </c>
      <c r="E30" s="95" t="s">
        <v>323</v>
      </c>
      <c r="F30" s="95" t="s">
        <v>318</v>
      </c>
      <c r="G30" s="95" t="s">
        <v>312</v>
      </c>
      <c r="H30" s="97">
        <f t="shared" si="2"/>
        <v>218.68799999999999</v>
      </c>
      <c r="I30" s="39">
        <f>22.344+22.344</f>
        <v>44.688000000000002</v>
      </c>
      <c r="J30" s="39">
        <v>49</v>
      </c>
      <c r="K30" s="39">
        <v>125</v>
      </c>
      <c r="L30" s="39"/>
    </row>
    <row r="31" spans="1:12" ht="33" customHeight="1" x14ac:dyDescent="0.25">
      <c r="A31" s="94">
        <v>12</v>
      </c>
      <c r="B31" s="98" t="s">
        <v>276</v>
      </c>
      <c r="C31" s="95" t="s">
        <v>292</v>
      </c>
      <c r="D31" s="95" t="s">
        <v>293</v>
      </c>
      <c r="E31" s="95" t="s">
        <v>294</v>
      </c>
      <c r="F31" s="95" t="s">
        <v>316</v>
      </c>
      <c r="G31" s="95" t="s">
        <v>312</v>
      </c>
      <c r="H31" s="97">
        <f t="shared" si="2"/>
        <v>855.5</v>
      </c>
      <c r="I31" s="39">
        <f>141*2</f>
        <v>282</v>
      </c>
      <c r="J31" s="39">
        <v>73.5</v>
      </c>
      <c r="K31" s="39">
        <v>500</v>
      </c>
      <c r="L31" s="39"/>
    </row>
    <row r="32" spans="1:12" ht="33.75" customHeight="1" x14ac:dyDescent="0.25">
      <c r="A32" s="94">
        <v>13</v>
      </c>
      <c r="B32" s="98" t="s">
        <v>310</v>
      </c>
      <c r="C32" s="95" t="s">
        <v>288</v>
      </c>
      <c r="D32" s="95" t="s">
        <v>289</v>
      </c>
      <c r="E32" s="95" t="s">
        <v>290</v>
      </c>
      <c r="F32" s="95" t="s">
        <v>319</v>
      </c>
      <c r="G32" s="95" t="s">
        <v>291</v>
      </c>
      <c r="H32" s="97">
        <f t="shared" si="2"/>
        <v>559.6</v>
      </c>
      <c r="I32" s="39">
        <v>330.6</v>
      </c>
      <c r="J32" s="39">
        <v>49</v>
      </c>
      <c r="K32" s="39">
        <v>180</v>
      </c>
      <c r="L32" s="39"/>
    </row>
    <row r="33" spans="1:12" ht="29.25" customHeight="1" x14ac:dyDescent="0.25">
      <c r="A33" s="94"/>
      <c r="B33" s="94"/>
      <c r="C33" s="95"/>
      <c r="D33" s="95"/>
      <c r="E33" s="95"/>
      <c r="F33" s="95"/>
      <c r="G33" s="94"/>
      <c r="H33" s="97"/>
      <c r="I33" s="39"/>
      <c r="J33" s="39"/>
      <c r="K33" s="39"/>
      <c r="L33" s="39"/>
    </row>
    <row r="34" spans="1:12" ht="28.5" customHeight="1" x14ac:dyDescent="0.25">
      <c r="A34" s="94"/>
      <c r="B34" s="94"/>
      <c r="C34" s="95"/>
      <c r="D34" s="95"/>
      <c r="E34" s="95"/>
      <c r="F34" s="95"/>
      <c r="G34" s="95"/>
      <c r="H34" s="97"/>
      <c r="I34" s="39"/>
      <c r="J34" s="39"/>
      <c r="K34" s="39"/>
      <c r="L34" s="39"/>
    </row>
  </sheetData>
  <mergeCells count="29">
    <mergeCell ref="A5:L5"/>
    <mergeCell ref="A6:L6"/>
    <mergeCell ref="H1:L1"/>
    <mergeCell ref="H2:L2"/>
    <mergeCell ref="H3:L3"/>
    <mergeCell ref="B13:B14"/>
    <mergeCell ref="C13:C14"/>
    <mergeCell ref="A13:A14"/>
    <mergeCell ref="I9:L9"/>
    <mergeCell ref="F9:F10"/>
    <mergeCell ref="D9:D10"/>
    <mergeCell ref="E9:E10"/>
    <mergeCell ref="A9:A10"/>
    <mergeCell ref="B9:B10"/>
    <mergeCell ref="C9:C10"/>
    <mergeCell ref="G9:G10"/>
    <mergeCell ref="H9:H10"/>
    <mergeCell ref="B16:B17"/>
    <mergeCell ref="A16:A17"/>
    <mergeCell ref="C16:C17"/>
    <mergeCell ref="B18:B21"/>
    <mergeCell ref="A18:A21"/>
    <mergeCell ref="C18:C21"/>
    <mergeCell ref="B29:B30"/>
    <mergeCell ref="A29:A30"/>
    <mergeCell ref="B25:B28"/>
    <mergeCell ref="A25:A28"/>
    <mergeCell ref="C25:C28"/>
    <mergeCell ref="C29:C30"/>
  </mergeCells>
  <pageMargins left="0.7" right="0.7" top="0.75" bottom="0.75" header="0.3" footer="0.3"/>
  <pageSetup paperSize="9" orientation="portrait"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sheetPr>
  <dimension ref="A1:M17"/>
  <sheetViews>
    <sheetView workbookViewId="0">
      <selection activeCell="I1" sqref="A1:M14"/>
    </sheetView>
  </sheetViews>
  <sheetFormatPr defaultRowHeight="15" x14ac:dyDescent="0.25"/>
  <cols>
    <col min="1" max="1" width="9.140625" style="33"/>
    <col min="2" max="2" width="20.5703125" style="33" bestFit="1" customWidth="1"/>
    <col min="3" max="4" width="12" style="33" customWidth="1"/>
    <col min="5" max="5" width="14.42578125" style="33" bestFit="1" customWidth="1"/>
    <col min="6" max="6" width="20.42578125" style="33" customWidth="1"/>
    <col min="7" max="7" width="22.7109375" style="33" bestFit="1" customWidth="1"/>
    <col min="8" max="8" width="17.7109375" style="33" customWidth="1"/>
    <col min="9" max="11" width="12.7109375" style="33" customWidth="1"/>
    <col min="12" max="12" width="14.5703125" style="33" customWidth="1"/>
    <col min="13" max="13" width="29.28515625" style="33" customWidth="1"/>
    <col min="14" max="16384" width="9.140625" style="33"/>
  </cols>
  <sheetData>
    <row r="1" spans="1:13" x14ac:dyDescent="0.25">
      <c r="I1" s="268" t="s">
        <v>14</v>
      </c>
      <c r="J1" s="268"/>
      <c r="K1" s="268"/>
      <c r="L1" s="268"/>
      <c r="M1" s="268"/>
    </row>
    <row r="2" spans="1:13" x14ac:dyDescent="0.25">
      <c r="I2" s="268" t="s">
        <v>22</v>
      </c>
      <c r="J2" s="268"/>
      <c r="K2" s="268"/>
      <c r="L2" s="268"/>
      <c r="M2" s="268"/>
    </row>
    <row r="3" spans="1:13" x14ac:dyDescent="0.25">
      <c r="I3" s="268" t="s">
        <v>114</v>
      </c>
      <c r="J3" s="268"/>
      <c r="K3" s="268"/>
      <c r="L3" s="268"/>
      <c r="M3" s="268"/>
    </row>
    <row r="5" spans="1:13" ht="42" customHeight="1" x14ac:dyDescent="0.3">
      <c r="A5" s="266" t="s">
        <v>119</v>
      </c>
      <c r="B5" s="267"/>
      <c r="C5" s="267"/>
      <c r="D5" s="267"/>
      <c r="E5" s="267"/>
      <c r="F5" s="267"/>
      <c r="G5" s="267"/>
      <c r="H5" s="267"/>
      <c r="I5" s="267"/>
      <c r="J5" s="267"/>
      <c r="K5" s="267"/>
      <c r="L5" s="267"/>
      <c r="M5" s="267"/>
    </row>
    <row r="6" spans="1:13" ht="28.5" customHeight="1" x14ac:dyDescent="0.25">
      <c r="A6" s="270" t="s">
        <v>15</v>
      </c>
      <c r="B6" s="270"/>
      <c r="C6" s="270"/>
      <c r="D6" s="270"/>
      <c r="E6" s="270"/>
      <c r="F6" s="270"/>
      <c r="G6" s="270"/>
      <c r="H6" s="270"/>
      <c r="I6" s="270"/>
      <c r="J6" s="270"/>
      <c r="K6" s="270"/>
      <c r="L6" s="270"/>
      <c r="M6" s="270"/>
    </row>
    <row r="8" spans="1:13" x14ac:dyDescent="0.25">
      <c r="M8" s="45" t="s">
        <v>13</v>
      </c>
    </row>
    <row r="9" spans="1:13" ht="30" customHeight="1" x14ac:dyDescent="0.25">
      <c r="A9" s="264" t="s">
        <v>0</v>
      </c>
      <c r="B9" s="265" t="s">
        <v>1</v>
      </c>
      <c r="C9" s="264" t="s">
        <v>11</v>
      </c>
      <c r="D9" s="265" t="s">
        <v>10</v>
      </c>
      <c r="E9" s="265" t="s">
        <v>12</v>
      </c>
      <c r="F9" s="265" t="s">
        <v>5</v>
      </c>
      <c r="G9" s="264" t="s">
        <v>2</v>
      </c>
      <c r="H9" s="265" t="s">
        <v>3</v>
      </c>
      <c r="I9" s="264" t="s">
        <v>4</v>
      </c>
      <c r="J9" s="264"/>
      <c r="K9" s="264"/>
      <c r="L9" s="264"/>
      <c r="M9" s="264" t="s">
        <v>16</v>
      </c>
    </row>
    <row r="10" spans="1:13" ht="37.5" customHeight="1" x14ac:dyDescent="0.25">
      <c r="A10" s="264"/>
      <c r="B10" s="265"/>
      <c r="C10" s="264"/>
      <c r="D10" s="264"/>
      <c r="E10" s="264"/>
      <c r="F10" s="264"/>
      <c r="G10" s="264"/>
      <c r="H10" s="265"/>
      <c r="I10" s="34" t="s">
        <v>6</v>
      </c>
      <c r="J10" s="34" t="s">
        <v>7</v>
      </c>
      <c r="K10" s="34" t="s">
        <v>8</v>
      </c>
      <c r="L10" s="34" t="s">
        <v>9</v>
      </c>
      <c r="M10" s="264"/>
    </row>
    <row r="11" spans="1:13" ht="0.75" customHeight="1" x14ac:dyDescent="0.25">
      <c r="A11" s="35"/>
      <c r="B11" s="36"/>
      <c r="C11" s="34"/>
      <c r="D11" s="34"/>
      <c r="E11" s="37"/>
      <c r="F11" s="34"/>
      <c r="G11" s="36"/>
      <c r="H11" s="38"/>
      <c r="I11" s="35"/>
      <c r="J11" s="35"/>
      <c r="K11" s="35"/>
      <c r="L11" s="40">
        <v>0</v>
      </c>
      <c r="M11" s="42"/>
    </row>
    <row r="12" spans="1:13" s="102" customFormat="1" ht="45" x14ac:dyDescent="0.25">
      <c r="A12" s="20">
        <v>1</v>
      </c>
      <c r="B12" s="98" t="s">
        <v>271</v>
      </c>
      <c r="C12" s="99" t="s">
        <v>292</v>
      </c>
      <c r="D12" s="99" t="s">
        <v>328</v>
      </c>
      <c r="E12" s="99" t="s">
        <v>327</v>
      </c>
      <c r="F12" s="99" t="s">
        <v>326</v>
      </c>
      <c r="G12" s="99" t="s">
        <v>329</v>
      </c>
      <c r="H12" s="100">
        <f t="shared" ref="H12" si="0">+I12+J12+K12+L12</f>
        <v>30806.786</v>
      </c>
      <c r="I12" s="101">
        <f>5828.194+501.735+460.069+2033.277</f>
        <v>8823.2750000000015</v>
      </c>
      <c r="J12" s="101">
        <v>12099.098</v>
      </c>
      <c r="K12" s="101">
        <f>872.458+1128.725+408.298+734.936+141.77+2361.904+1668.438+933.776+1634.108</f>
        <v>9884.4130000000005</v>
      </c>
      <c r="L12" s="101"/>
      <c r="M12" s="103"/>
    </row>
    <row r="13" spans="1:13" ht="28.5" customHeight="1" x14ac:dyDescent="0.25">
      <c r="A13" s="36"/>
      <c r="B13" s="36"/>
      <c r="C13" s="37"/>
      <c r="D13" s="37"/>
      <c r="E13" s="37"/>
      <c r="F13" s="34"/>
      <c r="G13" s="37"/>
      <c r="H13" s="43"/>
      <c r="I13" s="35"/>
      <c r="J13" s="35"/>
      <c r="K13" s="35"/>
      <c r="L13" s="40"/>
      <c r="M13" s="42"/>
    </row>
    <row r="14" spans="1:13" ht="30" customHeight="1" x14ac:dyDescent="0.25">
      <c r="A14" s="35"/>
      <c r="B14" s="36"/>
      <c r="C14" s="34"/>
      <c r="D14" s="34"/>
      <c r="E14" s="37"/>
      <c r="F14" s="34"/>
      <c r="G14" s="36"/>
      <c r="H14" s="43"/>
      <c r="I14" s="35"/>
      <c r="J14" s="35"/>
      <c r="K14" s="35"/>
      <c r="L14" s="40"/>
      <c r="M14" s="42"/>
    </row>
    <row r="16" spans="1:13" ht="18.75" customHeight="1" x14ac:dyDescent="0.25">
      <c r="B16" s="269"/>
      <c r="C16" s="269"/>
      <c r="D16" s="269"/>
      <c r="E16" s="269"/>
      <c r="F16" s="269"/>
      <c r="G16" s="269"/>
      <c r="H16" s="269"/>
      <c r="I16" s="269"/>
      <c r="J16" s="269"/>
      <c r="K16" s="269"/>
      <c r="L16" s="269"/>
      <c r="M16" s="269"/>
    </row>
    <row r="17" spans="2:2" x14ac:dyDescent="0.25">
      <c r="B17" s="44"/>
    </row>
  </sheetData>
  <mergeCells count="16">
    <mergeCell ref="B16:M16"/>
    <mergeCell ref="I1:M1"/>
    <mergeCell ref="I2:M2"/>
    <mergeCell ref="I3:M3"/>
    <mergeCell ref="A5:M5"/>
    <mergeCell ref="A6:M6"/>
    <mergeCell ref="G9:G10"/>
    <mergeCell ref="H9:H10"/>
    <mergeCell ref="I9:L9"/>
    <mergeCell ref="M9:M10"/>
    <mergeCell ref="A9:A10"/>
    <mergeCell ref="B9:B10"/>
    <mergeCell ref="C9:C10"/>
    <mergeCell ref="D9:D10"/>
    <mergeCell ref="E9:E10"/>
    <mergeCell ref="F9:F10"/>
  </mergeCells>
  <pageMargins left="0.7" right="0.7" top="0.75" bottom="0.75" header="0.3" footer="0.3"/>
  <pageSetup paperSize="9" orientation="portrait" horizontalDpi="300" verticalDpi="3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sheetPr>
  <dimension ref="A1:R15"/>
  <sheetViews>
    <sheetView zoomScale="85" zoomScaleNormal="85" workbookViewId="0">
      <selection activeCell="F19" sqref="F19"/>
    </sheetView>
  </sheetViews>
  <sheetFormatPr defaultRowHeight="15" x14ac:dyDescent="0.25"/>
  <cols>
    <col min="1" max="1" width="9.140625" style="33"/>
    <col min="2" max="2" width="20.5703125" style="33" bestFit="1" customWidth="1"/>
    <col min="3" max="3" width="20.5703125" style="33" customWidth="1"/>
    <col min="4" max="4" width="16.85546875" style="33" customWidth="1"/>
    <col min="5" max="5" width="14.42578125" style="33" bestFit="1" customWidth="1"/>
    <col min="6" max="6" width="29.7109375" style="33" customWidth="1"/>
    <col min="7" max="7" width="17.7109375" style="33" customWidth="1"/>
    <col min="8" max="11" width="12.7109375" style="33" customWidth="1"/>
    <col min="12" max="12" width="16" style="33" customWidth="1"/>
    <col min="13" max="13" width="14.5703125" style="33" customWidth="1"/>
    <col min="14" max="14" width="29.28515625" style="33" customWidth="1"/>
    <col min="15" max="16384" width="9.140625" style="33"/>
  </cols>
  <sheetData>
    <row r="1" spans="1:18" x14ac:dyDescent="0.25">
      <c r="I1" s="46"/>
      <c r="J1" s="46"/>
      <c r="K1" s="46"/>
      <c r="L1" s="268" t="s">
        <v>14</v>
      </c>
      <c r="M1" s="268"/>
      <c r="N1" s="268"/>
    </row>
    <row r="2" spans="1:18" x14ac:dyDescent="0.25">
      <c r="L2" s="268" t="s">
        <v>22</v>
      </c>
      <c r="M2" s="268"/>
      <c r="N2" s="268"/>
      <c r="O2" s="46"/>
      <c r="P2" s="46"/>
      <c r="Q2" s="46"/>
      <c r="R2" s="46"/>
    </row>
    <row r="3" spans="1:18" x14ac:dyDescent="0.25">
      <c r="L3" s="268" t="s">
        <v>115</v>
      </c>
      <c r="M3" s="268"/>
      <c r="N3" s="268"/>
      <c r="O3" s="46"/>
      <c r="P3" s="46"/>
      <c r="Q3" s="46"/>
      <c r="R3" s="46"/>
    </row>
    <row r="5" spans="1:18" ht="53.25" customHeight="1" x14ac:dyDescent="0.25">
      <c r="A5" s="251" t="s">
        <v>120</v>
      </c>
      <c r="B5" s="249"/>
      <c r="C5" s="249"/>
      <c r="D5" s="249"/>
      <c r="E5" s="249"/>
      <c r="F5" s="249"/>
      <c r="G5" s="249"/>
      <c r="H5" s="249"/>
      <c r="I5" s="249"/>
      <c r="J5" s="249"/>
      <c r="K5" s="249"/>
      <c r="L5" s="249"/>
      <c r="M5" s="249"/>
      <c r="N5" s="249"/>
    </row>
    <row r="6" spans="1:18" ht="19.5" customHeight="1" x14ac:dyDescent="0.3">
      <c r="A6" s="267" t="s">
        <v>15</v>
      </c>
      <c r="B6" s="267"/>
      <c r="C6" s="267"/>
      <c r="D6" s="267"/>
      <c r="E6" s="267"/>
      <c r="F6" s="267"/>
      <c r="G6" s="267"/>
      <c r="H6" s="267"/>
      <c r="I6" s="267"/>
      <c r="J6" s="267"/>
      <c r="K6" s="267"/>
      <c r="L6" s="267"/>
      <c r="M6" s="267"/>
      <c r="N6" s="267"/>
    </row>
    <row r="7" spans="1:18" ht="18.75" x14ac:dyDescent="0.3">
      <c r="N7" s="47" t="s">
        <v>13</v>
      </c>
    </row>
    <row r="8" spans="1:18" x14ac:dyDescent="0.25">
      <c r="A8" s="257" t="s">
        <v>0</v>
      </c>
      <c r="B8" s="261" t="s">
        <v>17</v>
      </c>
      <c r="C8" s="261" t="s">
        <v>18</v>
      </c>
      <c r="D8" s="257" t="s">
        <v>11</v>
      </c>
      <c r="E8" s="261" t="s">
        <v>12</v>
      </c>
      <c r="F8" s="257" t="s">
        <v>2</v>
      </c>
      <c r="G8" s="261" t="s">
        <v>3</v>
      </c>
      <c r="H8" s="264" t="s">
        <v>4</v>
      </c>
      <c r="I8" s="264"/>
      <c r="J8" s="264"/>
      <c r="K8" s="264"/>
      <c r="L8" s="264"/>
      <c r="M8" s="264"/>
      <c r="N8" s="257" t="s">
        <v>16</v>
      </c>
    </row>
    <row r="9" spans="1:18" x14ac:dyDescent="0.25">
      <c r="A9" s="260"/>
      <c r="B9" s="262"/>
      <c r="C9" s="262"/>
      <c r="D9" s="260"/>
      <c r="E9" s="262"/>
      <c r="F9" s="260"/>
      <c r="G9" s="262"/>
      <c r="H9" s="261" t="s">
        <v>6</v>
      </c>
      <c r="I9" s="265" t="s">
        <v>7</v>
      </c>
      <c r="J9" s="265"/>
      <c r="K9" s="265"/>
      <c r="L9" s="261" t="s">
        <v>8</v>
      </c>
      <c r="M9" s="261" t="s">
        <v>9</v>
      </c>
      <c r="N9" s="260"/>
    </row>
    <row r="10" spans="1:18" x14ac:dyDescent="0.25">
      <c r="A10" s="258"/>
      <c r="B10" s="263"/>
      <c r="C10" s="263"/>
      <c r="D10" s="258"/>
      <c r="E10" s="263"/>
      <c r="F10" s="258"/>
      <c r="G10" s="263"/>
      <c r="H10" s="263"/>
      <c r="I10" s="35" t="s">
        <v>19</v>
      </c>
      <c r="J10" s="35" t="s">
        <v>20</v>
      </c>
      <c r="K10" s="35" t="s">
        <v>21</v>
      </c>
      <c r="L10" s="263"/>
      <c r="M10" s="263"/>
      <c r="N10" s="258"/>
    </row>
    <row r="11" spans="1:18" ht="28.5" customHeight="1" x14ac:dyDescent="0.25">
      <c r="A11" s="35"/>
      <c r="B11" s="36"/>
      <c r="C11" s="36"/>
      <c r="D11" s="34"/>
      <c r="E11" s="37"/>
      <c r="F11" s="34"/>
      <c r="G11" s="43"/>
      <c r="H11" s="35"/>
      <c r="I11" s="35"/>
      <c r="J11" s="35"/>
      <c r="K11" s="35"/>
      <c r="L11" s="35"/>
      <c r="M11" s="40"/>
      <c r="N11" s="42"/>
    </row>
    <row r="12" spans="1:18" ht="28.5" customHeight="1" x14ac:dyDescent="0.25">
      <c r="A12" s="35"/>
      <c r="B12" s="36"/>
      <c r="C12" s="36"/>
      <c r="D12" s="34"/>
      <c r="E12" s="37"/>
      <c r="F12" s="36"/>
      <c r="G12" s="43"/>
      <c r="H12" s="35"/>
      <c r="I12" s="35"/>
      <c r="J12" s="35"/>
      <c r="K12" s="35"/>
      <c r="L12" s="35"/>
      <c r="M12" s="40"/>
      <c r="N12" s="42"/>
    </row>
    <row r="13" spans="1:18" ht="37.5" customHeight="1" x14ac:dyDescent="0.25">
      <c r="A13" s="20"/>
      <c r="B13" s="36"/>
      <c r="C13" s="36"/>
      <c r="D13" s="34"/>
      <c r="E13" s="37"/>
      <c r="F13" s="37"/>
      <c r="G13" s="43"/>
      <c r="H13" s="35"/>
      <c r="I13" s="35"/>
      <c r="J13" s="35"/>
      <c r="K13" s="35"/>
      <c r="L13" s="35"/>
      <c r="M13" s="40"/>
      <c r="N13" s="42"/>
    </row>
    <row r="15" spans="1:18" ht="18.75" x14ac:dyDescent="0.3">
      <c r="B15" s="271" t="s">
        <v>112</v>
      </c>
      <c r="C15" s="271"/>
      <c r="D15" s="271"/>
      <c r="E15" s="271"/>
      <c r="F15" s="271"/>
      <c r="G15" s="271"/>
      <c r="H15" s="271"/>
      <c r="I15" s="271"/>
      <c r="J15" s="271"/>
      <c r="K15" s="271"/>
      <c r="L15" s="271"/>
      <c r="M15" s="271"/>
      <c r="N15" s="271"/>
    </row>
  </sheetData>
  <mergeCells count="19">
    <mergeCell ref="B8:B10"/>
    <mergeCell ref="A8:A10"/>
    <mergeCell ref="L3:N3"/>
    <mergeCell ref="E8:E10"/>
    <mergeCell ref="D8:D10"/>
    <mergeCell ref="C8:C10"/>
    <mergeCell ref="B15:N15"/>
    <mergeCell ref="L1:N1"/>
    <mergeCell ref="L2:N2"/>
    <mergeCell ref="G8:G10"/>
    <mergeCell ref="N8:N10"/>
    <mergeCell ref="F8:F10"/>
    <mergeCell ref="H8:M8"/>
    <mergeCell ref="H9:H10"/>
    <mergeCell ref="L9:L10"/>
    <mergeCell ref="M9:M10"/>
    <mergeCell ref="I9:K9"/>
    <mergeCell ref="A5:N5"/>
    <mergeCell ref="A6:N6"/>
  </mergeCells>
  <pageMargins left="0.7" right="0.7" top="0.75" bottom="0.75" header="0.3" footer="0.3"/>
  <pageSetup paperSize="9" orientation="portrait" horizontalDpi="300" verticalDpi="3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6"/>
  <sheetViews>
    <sheetView workbookViewId="0">
      <selection activeCell="A19" sqref="A19"/>
    </sheetView>
  </sheetViews>
  <sheetFormatPr defaultRowHeight="15" x14ac:dyDescent="0.25"/>
  <cols>
    <col min="1" max="1" width="9.140625" style="33"/>
    <col min="2" max="3" width="29.85546875" style="33" customWidth="1"/>
    <col min="4" max="4" width="29" style="33" customWidth="1"/>
    <col min="5" max="5" width="27.42578125" style="33" customWidth="1"/>
    <col min="6" max="16384" width="9.140625" style="33"/>
  </cols>
  <sheetData>
    <row r="1" spans="1:12" x14ac:dyDescent="0.25">
      <c r="D1" s="268" t="s">
        <v>14</v>
      </c>
      <c r="E1" s="268"/>
      <c r="F1" s="46"/>
      <c r="G1" s="46"/>
      <c r="H1" s="46"/>
      <c r="K1" s="46"/>
      <c r="L1" s="46"/>
    </row>
    <row r="2" spans="1:12" x14ac:dyDescent="0.25">
      <c r="D2" s="268" t="s">
        <v>22</v>
      </c>
      <c r="E2" s="268"/>
      <c r="F2" s="46"/>
      <c r="G2" s="46"/>
      <c r="H2" s="46"/>
      <c r="K2" s="46"/>
      <c r="L2" s="46"/>
    </row>
    <row r="3" spans="1:12" x14ac:dyDescent="0.25">
      <c r="D3" s="268" t="s">
        <v>227</v>
      </c>
      <c r="E3" s="268"/>
      <c r="F3" s="46"/>
      <c r="G3" s="46"/>
      <c r="H3" s="46"/>
      <c r="K3" s="46"/>
      <c r="L3" s="46"/>
    </row>
    <row r="5" spans="1:12" ht="18.75" x14ac:dyDescent="0.3">
      <c r="A5" s="273" t="s">
        <v>222</v>
      </c>
      <c r="B5" s="273"/>
      <c r="C5" s="273"/>
      <c r="D5" s="273"/>
      <c r="E5" s="273"/>
    </row>
    <row r="6" spans="1:12" ht="18.75" x14ac:dyDescent="0.3">
      <c r="A6" s="273" t="s">
        <v>39</v>
      </c>
      <c r="B6" s="273"/>
      <c r="C6" s="273"/>
      <c r="D6" s="273"/>
      <c r="E6" s="273"/>
    </row>
    <row r="7" spans="1:12" ht="18.75" x14ac:dyDescent="0.3">
      <c r="A7" s="91"/>
      <c r="B7" s="91"/>
      <c r="C7" s="91"/>
      <c r="D7" s="91"/>
      <c r="E7" s="26" t="s">
        <v>67</v>
      </c>
    </row>
    <row r="8" spans="1:12" ht="18.75" x14ac:dyDescent="0.3">
      <c r="A8" s="91"/>
      <c r="B8" s="91"/>
      <c r="C8" s="91"/>
      <c r="D8" s="91"/>
      <c r="E8" s="91"/>
    </row>
    <row r="9" spans="1:12" ht="56.25" x14ac:dyDescent="0.25">
      <c r="A9" s="92" t="s">
        <v>0</v>
      </c>
      <c r="B9" s="92" t="s">
        <v>223</v>
      </c>
      <c r="C9" s="92" t="s">
        <v>224</v>
      </c>
      <c r="D9" s="92" t="s">
        <v>225</v>
      </c>
      <c r="E9" s="92" t="s">
        <v>226</v>
      </c>
    </row>
    <row r="10" spans="1:12" ht="18.75" x14ac:dyDescent="0.3">
      <c r="A10" s="93">
        <v>1</v>
      </c>
      <c r="B10" s="42"/>
      <c r="C10" s="42"/>
      <c r="D10" s="42"/>
      <c r="E10" s="42"/>
    </row>
    <row r="11" spans="1:12" ht="18.75" x14ac:dyDescent="0.3">
      <c r="A11" s="93">
        <v>2</v>
      </c>
      <c r="B11" s="42"/>
      <c r="C11" s="42"/>
      <c r="D11" s="42"/>
      <c r="E11" s="42"/>
    </row>
    <row r="12" spans="1:12" ht="18.75" x14ac:dyDescent="0.3">
      <c r="A12" s="93">
        <v>3</v>
      </c>
      <c r="B12" s="42"/>
      <c r="C12" s="42"/>
      <c r="D12" s="42"/>
      <c r="E12" s="42"/>
    </row>
    <row r="13" spans="1:12" ht="18.75" x14ac:dyDescent="0.3">
      <c r="A13" s="93">
        <v>4</v>
      </c>
      <c r="B13" s="42"/>
      <c r="C13" s="42"/>
      <c r="D13" s="42"/>
      <c r="E13" s="42"/>
    </row>
    <row r="14" spans="1:12" ht="18.75" x14ac:dyDescent="0.3">
      <c r="A14" s="93">
        <v>5</v>
      </c>
      <c r="B14" s="42"/>
      <c r="C14" s="42"/>
      <c r="D14" s="42"/>
      <c r="E14" s="42"/>
    </row>
    <row r="16" spans="1:12" ht="44.25" customHeight="1" x14ac:dyDescent="0.25">
      <c r="A16" s="272" t="s">
        <v>228</v>
      </c>
      <c r="B16" s="272"/>
      <c r="C16" s="272"/>
      <c r="D16" s="272"/>
      <c r="E16" s="272"/>
    </row>
  </sheetData>
  <mergeCells count="6">
    <mergeCell ref="A16:E16"/>
    <mergeCell ref="D1:E1"/>
    <mergeCell ref="D2:E2"/>
    <mergeCell ref="D3:E3"/>
    <mergeCell ref="A5:E5"/>
    <mergeCell ref="A6:E6"/>
  </mergeCells>
  <pageMargins left="0.7" right="0.7" top="0.75" bottom="0.75" header="0.3" footer="0.3"/>
  <pageSetup paperSize="9" orientation="portrait" horizontalDpi="0"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6"/>
  <sheetViews>
    <sheetView workbookViewId="0">
      <selection activeCell="A6" sqref="A6:F6"/>
    </sheetView>
  </sheetViews>
  <sheetFormatPr defaultRowHeight="15" x14ac:dyDescent="0.25"/>
  <cols>
    <col min="1" max="1" width="9" customWidth="1"/>
    <col min="2" max="3" width="30.140625" customWidth="1"/>
    <col min="4" max="4" width="35.42578125" customWidth="1"/>
    <col min="5" max="5" width="33.5703125" customWidth="1"/>
    <col min="6" max="6" width="37.42578125" customWidth="1"/>
  </cols>
  <sheetData>
    <row r="1" spans="1:18" x14ac:dyDescent="0.25">
      <c r="E1" s="276" t="s">
        <v>14</v>
      </c>
      <c r="F1" s="276"/>
      <c r="G1" s="1"/>
      <c r="I1" s="1"/>
      <c r="J1" s="1"/>
      <c r="K1" s="1"/>
    </row>
    <row r="2" spans="1:18" x14ac:dyDescent="0.25">
      <c r="E2" s="276" t="s">
        <v>22</v>
      </c>
      <c r="F2" s="276"/>
      <c r="G2" s="1"/>
      <c r="O2" s="1"/>
      <c r="P2" s="1"/>
      <c r="Q2" s="1"/>
      <c r="R2" s="1"/>
    </row>
    <row r="3" spans="1:18" x14ac:dyDescent="0.25">
      <c r="E3" s="276" t="s">
        <v>66</v>
      </c>
      <c r="F3" s="276"/>
      <c r="G3" s="1"/>
      <c r="O3" s="1"/>
      <c r="P3" s="1"/>
      <c r="Q3" s="1"/>
      <c r="R3" s="1"/>
    </row>
    <row r="5" spans="1:18" ht="47.25" customHeight="1" x14ac:dyDescent="0.25">
      <c r="A5" s="277" t="s">
        <v>65</v>
      </c>
      <c r="B5" s="277"/>
      <c r="C5" s="277"/>
      <c r="D5" s="277"/>
      <c r="E5" s="277"/>
      <c r="F5" s="277"/>
    </row>
    <row r="6" spans="1:18" ht="18.75" x14ac:dyDescent="0.25">
      <c r="A6" s="278" t="s">
        <v>39</v>
      </c>
      <c r="B6" s="278"/>
      <c r="C6" s="278"/>
      <c r="D6" s="278"/>
      <c r="E6" s="278"/>
      <c r="F6" s="278"/>
    </row>
    <row r="7" spans="1:18" ht="15.75" x14ac:dyDescent="0.25">
      <c r="A7" s="274"/>
      <c r="B7" s="274"/>
      <c r="C7" s="274"/>
      <c r="D7" s="274"/>
      <c r="E7" s="274"/>
      <c r="F7" s="274"/>
    </row>
    <row r="8" spans="1:18" ht="18.75" x14ac:dyDescent="0.3">
      <c r="A8" s="17"/>
      <c r="B8" s="16"/>
      <c r="C8" s="16"/>
      <c r="D8" s="16"/>
      <c r="F8" s="26"/>
    </row>
    <row r="9" spans="1:18" ht="37.5" x14ac:dyDescent="0.25">
      <c r="A9" s="48" t="s">
        <v>40</v>
      </c>
      <c r="B9" s="48" t="s">
        <v>59</v>
      </c>
      <c r="C9" s="48" t="s">
        <v>60</v>
      </c>
      <c r="D9" s="48" t="s">
        <v>61</v>
      </c>
      <c r="E9" s="48" t="s">
        <v>62</v>
      </c>
      <c r="F9" s="48" t="s">
        <v>63</v>
      </c>
    </row>
    <row r="10" spans="1:18" ht="18.75" x14ac:dyDescent="0.3">
      <c r="A10" s="48">
        <v>1</v>
      </c>
      <c r="B10" s="18"/>
      <c r="C10" s="18"/>
      <c r="D10" s="18"/>
      <c r="E10" s="19"/>
      <c r="F10" s="19"/>
    </row>
    <row r="11" spans="1:18" ht="18.75" x14ac:dyDescent="0.3">
      <c r="A11" s="48">
        <v>2</v>
      </c>
      <c r="B11" s="18"/>
      <c r="C11" s="18"/>
      <c r="D11" s="18"/>
      <c r="E11" s="19"/>
      <c r="F11" s="19"/>
    </row>
    <row r="12" spans="1:18" ht="18.75" x14ac:dyDescent="0.3">
      <c r="A12" s="48">
        <v>3</v>
      </c>
      <c r="B12" s="18"/>
      <c r="C12" s="18"/>
      <c r="D12" s="18"/>
      <c r="E12" s="19"/>
      <c r="F12" s="19"/>
    </row>
    <row r="13" spans="1:18" ht="18.75" x14ac:dyDescent="0.3">
      <c r="A13" s="48">
        <v>4</v>
      </c>
      <c r="B13" s="18"/>
      <c r="C13" s="18"/>
      <c r="D13" s="18"/>
      <c r="E13" s="19"/>
      <c r="F13" s="19"/>
    </row>
    <row r="14" spans="1:18" ht="18.75" x14ac:dyDescent="0.3">
      <c r="A14" s="48">
        <v>5</v>
      </c>
      <c r="B14" s="18"/>
      <c r="C14" s="18"/>
      <c r="D14" s="18"/>
      <c r="E14" s="19"/>
      <c r="F14" s="19"/>
    </row>
    <row r="15" spans="1:18" ht="18.75" x14ac:dyDescent="0.3">
      <c r="A15" s="18"/>
      <c r="B15" s="18"/>
      <c r="C15" s="18"/>
      <c r="D15" s="18"/>
      <c r="E15" s="19"/>
      <c r="F15" s="19"/>
    </row>
    <row r="16" spans="1:18" ht="46.5" customHeight="1" x14ac:dyDescent="0.25">
      <c r="A16" s="275" t="s">
        <v>64</v>
      </c>
      <c r="B16" s="275"/>
      <c r="C16" s="275"/>
      <c r="D16" s="275"/>
      <c r="E16" s="275"/>
      <c r="F16" s="275"/>
    </row>
  </sheetData>
  <mergeCells count="7">
    <mergeCell ref="A7:F7"/>
    <mergeCell ref="A16:F16"/>
    <mergeCell ref="E1:F1"/>
    <mergeCell ref="E2:F2"/>
    <mergeCell ref="E3:F3"/>
    <mergeCell ref="A5:F5"/>
    <mergeCell ref="A6:F6"/>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9"/>
  <sheetViews>
    <sheetView workbookViewId="0">
      <selection activeCell="A4" sqref="A4:G4"/>
    </sheetView>
  </sheetViews>
  <sheetFormatPr defaultRowHeight="15" x14ac:dyDescent="0.25"/>
  <cols>
    <col min="2" max="2" width="57.140625" customWidth="1"/>
    <col min="3" max="3" width="17.5703125" customWidth="1"/>
    <col min="4" max="4" width="18.28515625" customWidth="1"/>
    <col min="5" max="5" width="20.140625" customWidth="1"/>
    <col min="6" max="6" width="23.85546875" customWidth="1"/>
    <col min="7" max="7" width="41.140625" customWidth="1"/>
  </cols>
  <sheetData>
    <row r="1" spans="1:13" ht="51" customHeight="1" x14ac:dyDescent="0.25">
      <c r="A1" s="51"/>
      <c r="B1" s="41"/>
      <c r="C1" s="41"/>
      <c r="D1" s="41"/>
      <c r="E1" s="41"/>
      <c r="F1" s="280" t="s">
        <v>111</v>
      </c>
      <c r="G1" s="280"/>
      <c r="H1" s="4"/>
      <c r="I1" s="4"/>
      <c r="J1" s="4"/>
      <c r="K1" s="4"/>
      <c r="L1" s="4"/>
      <c r="M1" s="4"/>
    </row>
    <row r="2" spans="1:13" ht="15.75" x14ac:dyDescent="0.25">
      <c r="A2" s="49"/>
      <c r="B2" s="41"/>
      <c r="C2" s="41"/>
      <c r="D2" s="41"/>
      <c r="E2" s="41"/>
      <c r="F2" s="280" t="s">
        <v>38</v>
      </c>
      <c r="G2" s="280"/>
    </row>
    <row r="3" spans="1:13" ht="15.75" x14ac:dyDescent="0.25">
      <c r="A3" s="49"/>
      <c r="B3" s="41"/>
      <c r="C3" s="41"/>
      <c r="D3" s="41"/>
      <c r="E3" s="41"/>
      <c r="F3" s="50"/>
      <c r="G3" s="50"/>
    </row>
    <row r="4" spans="1:13" ht="45.75" customHeight="1" x14ac:dyDescent="0.25">
      <c r="A4" s="251" t="s">
        <v>121</v>
      </c>
      <c r="B4" s="249"/>
      <c r="C4" s="249"/>
      <c r="D4" s="249"/>
      <c r="E4" s="249"/>
      <c r="F4" s="249"/>
      <c r="G4" s="249"/>
    </row>
    <row r="5" spans="1:13" ht="18.75" x14ac:dyDescent="0.25">
      <c r="A5" s="249" t="s">
        <v>39</v>
      </c>
      <c r="B5" s="249"/>
      <c r="C5" s="249"/>
      <c r="D5" s="249"/>
      <c r="E5" s="249"/>
      <c r="F5" s="249"/>
      <c r="G5" s="249"/>
    </row>
    <row r="6" spans="1:13" x14ac:dyDescent="0.25">
      <c r="G6" s="2" t="s">
        <v>68</v>
      </c>
    </row>
    <row r="7" spans="1:13" ht="31.5" customHeight="1" x14ac:dyDescent="0.25">
      <c r="A7" s="279" t="s">
        <v>40</v>
      </c>
      <c r="B7" s="279" t="s">
        <v>41</v>
      </c>
      <c r="C7" s="279" t="s">
        <v>42</v>
      </c>
      <c r="D7" s="279"/>
      <c r="E7" s="279"/>
      <c r="F7" s="279"/>
      <c r="G7" s="279"/>
    </row>
    <row r="8" spans="1:13" ht="15.75" x14ac:dyDescent="0.25">
      <c r="A8" s="279"/>
      <c r="B8" s="279"/>
      <c r="C8" s="279" t="s">
        <v>43</v>
      </c>
      <c r="D8" s="279" t="s">
        <v>44</v>
      </c>
      <c r="E8" s="279"/>
      <c r="F8" s="279"/>
      <c r="G8" s="279"/>
    </row>
    <row r="9" spans="1:13" ht="63" x14ac:dyDescent="0.25">
      <c r="A9" s="279"/>
      <c r="B9" s="279"/>
      <c r="C9" s="279"/>
      <c r="D9" s="5" t="s">
        <v>69</v>
      </c>
      <c r="E9" s="5" t="s">
        <v>70</v>
      </c>
      <c r="F9" s="5" t="s">
        <v>71</v>
      </c>
      <c r="G9" s="5" t="s">
        <v>49</v>
      </c>
    </row>
    <row r="10" spans="1:13" ht="27.75" customHeight="1" x14ac:dyDescent="0.25">
      <c r="A10" s="20">
        <v>1</v>
      </c>
      <c r="B10" s="21" t="s">
        <v>72</v>
      </c>
      <c r="C10" s="22">
        <f>+D10+E10+F10</f>
        <v>834263</v>
      </c>
      <c r="D10" s="22">
        <v>650652</v>
      </c>
      <c r="E10" s="22">
        <v>164991</v>
      </c>
      <c r="F10" s="22">
        <v>18620</v>
      </c>
      <c r="G10" s="22"/>
    </row>
    <row r="11" spans="1:13" ht="27.75" customHeight="1" x14ac:dyDescent="0.25">
      <c r="A11" s="20">
        <v>2</v>
      </c>
      <c r="B11" s="21" t="s">
        <v>73</v>
      </c>
      <c r="C11" s="22">
        <f t="shared" ref="C11:C48" si="0">+D11+E11+F11</f>
        <v>937120</v>
      </c>
      <c r="D11" s="22">
        <v>885000</v>
      </c>
      <c r="E11" s="22">
        <v>52120</v>
      </c>
      <c r="F11" s="22">
        <v>0</v>
      </c>
      <c r="G11" s="8"/>
    </row>
    <row r="12" spans="1:13" ht="27.75" customHeight="1" x14ac:dyDescent="0.25">
      <c r="A12" s="20">
        <v>3</v>
      </c>
      <c r="B12" s="21" t="s">
        <v>74</v>
      </c>
      <c r="C12" s="22">
        <f t="shared" si="0"/>
        <v>535154</v>
      </c>
      <c r="D12" s="22">
        <v>400790</v>
      </c>
      <c r="E12" s="22">
        <v>99714</v>
      </c>
      <c r="F12" s="22">
        <v>34650</v>
      </c>
      <c r="G12" s="8"/>
    </row>
    <row r="13" spans="1:13" ht="27.75" customHeight="1" x14ac:dyDescent="0.25">
      <c r="A13" s="20">
        <v>4</v>
      </c>
      <c r="B13" s="21" t="s">
        <v>75</v>
      </c>
      <c r="C13" s="22">
        <f t="shared" si="0"/>
        <v>845058</v>
      </c>
      <c r="D13" s="22">
        <v>658970</v>
      </c>
      <c r="E13" s="22">
        <v>165188</v>
      </c>
      <c r="F13" s="22">
        <v>20900</v>
      </c>
      <c r="G13" s="8"/>
    </row>
    <row r="14" spans="1:13" ht="27.75" customHeight="1" x14ac:dyDescent="0.25">
      <c r="A14" s="20">
        <v>5</v>
      </c>
      <c r="B14" s="21" t="s">
        <v>76</v>
      </c>
      <c r="C14" s="22">
        <f t="shared" si="0"/>
        <v>646722.29</v>
      </c>
      <c r="D14" s="22">
        <v>495822.37</v>
      </c>
      <c r="E14" s="22">
        <v>117547.92</v>
      </c>
      <c r="F14" s="22">
        <v>33352</v>
      </c>
      <c r="G14" s="8"/>
    </row>
    <row r="15" spans="1:13" ht="27.75" customHeight="1" x14ac:dyDescent="0.25">
      <c r="A15" s="20">
        <v>6</v>
      </c>
      <c r="B15" s="21" t="s">
        <v>77</v>
      </c>
      <c r="C15" s="22">
        <f>+D15+E15+F15</f>
        <v>522506.80000000005</v>
      </c>
      <c r="D15" s="22">
        <v>400995.2</v>
      </c>
      <c r="E15" s="22">
        <v>100716.6</v>
      </c>
      <c r="F15" s="22">
        <v>20795</v>
      </c>
      <c r="G15" s="8"/>
    </row>
    <row r="16" spans="1:13" ht="27.75" customHeight="1" x14ac:dyDescent="0.25">
      <c r="A16" s="20">
        <v>7</v>
      </c>
      <c r="B16" s="21" t="s">
        <v>78</v>
      </c>
      <c r="C16" s="22">
        <f t="shared" si="0"/>
        <v>671176.37</v>
      </c>
      <c r="D16" s="22">
        <v>514885.78</v>
      </c>
      <c r="E16" s="22">
        <v>129932.59</v>
      </c>
      <c r="F16" s="22">
        <v>26358</v>
      </c>
      <c r="G16" s="8"/>
    </row>
    <row r="17" spans="1:7" ht="27.75" customHeight="1" x14ac:dyDescent="0.25">
      <c r="A17" s="20">
        <v>8</v>
      </c>
      <c r="B17" s="21" t="s">
        <v>79</v>
      </c>
      <c r="C17" s="22">
        <f t="shared" si="0"/>
        <v>745740</v>
      </c>
      <c r="D17" s="22">
        <v>560272</v>
      </c>
      <c r="E17" s="22">
        <v>148163</v>
      </c>
      <c r="F17" s="22">
        <v>37305</v>
      </c>
      <c r="G17" s="8"/>
    </row>
    <row r="18" spans="1:7" ht="27.75" customHeight="1" x14ac:dyDescent="0.25">
      <c r="A18" s="20">
        <v>9</v>
      </c>
      <c r="B18" s="21" t="s">
        <v>80</v>
      </c>
      <c r="C18" s="22">
        <f t="shared" si="0"/>
        <v>848669</v>
      </c>
      <c r="D18" s="22">
        <v>645895</v>
      </c>
      <c r="E18" s="22">
        <v>167774</v>
      </c>
      <c r="F18" s="22">
        <v>35000</v>
      </c>
      <c r="G18" s="8"/>
    </row>
    <row r="19" spans="1:7" ht="27.75" customHeight="1" x14ac:dyDescent="0.25">
      <c r="A19" s="20">
        <v>10</v>
      </c>
      <c r="B19" s="21" t="s">
        <v>81</v>
      </c>
      <c r="C19" s="22">
        <f t="shared" si="0"/>
        <v>849675.70000000019</v>
      </c>
      <c r="D19" s="22">
        <v>665299.70000000019</v>
      </c>
      <c r="E19" s="22">
        <v>164663</v>
      </c>
      <c r="F19" s="22">
        <v>19713</v>
      </c>
      <c r="G19" s="8"/>
    </row>
    <row r="20" spans="1:7" ht="27.75" customHeight="1" x14ac:dyDescent="0.25">
      <c r="A20" s="20">
        <v>11</v>
      </c>
      <c r="B20" s="21" t="s">
        <v>82</v>
      </c>
      <c r="C20" s="22">
        <f t="shared" si="0"/>
        <v>650288.09199999995</v>
      </c>
      <c r="D20" s="22">
        <f>(262290230+242736000)/1000</f>
        <v>505026.23</v>
      </c>
      <c r="E20" s="22">
        <f>(65154862+59874000+558000)/1000</f>
        <v>125586.86199999999</v>
      </c>
      <c r="F20" s="22">
        <f>(12200000+7475000)/1000</f>
        <v>19675</v>
      </c>
      <c r="G20" s="8"/>
    </row>
    <row r="21" spans="1:7" ht="27.75" customHeight="1" x14ac:dyDescent="0.25">
      <c r="A21" s="20">
        <v>12</v>
      </c>
      <c r="B21" s="21" t="s">
        <v>83</v>
      </c>
      <c r="C21" s="22">
        <f t="shared" si="0"/>
        <v>759953</v>
      </c>
      <c r="D21" s="22">
        <v>737593</v>
      </c>
      <c r="E21" s="22">
        <v>22360</v>
      </c>
      <c r="F21" s="22">
        <v>0</v>
      </c>
      <c r="G21" s="8"/>
    </row>
    <row r="22" spans="1:7" ht="27.75" customHeight="1" x14ac:dyDescent="0.25">
      <c r="A22" s="20">
        <v>13</v>
      </c>
      <c r="B22" s="21" t="s">
        <v>84</v>
      </c>
      <c r="C22" s="22">
        <f t="shared" si="0"/>
        <v>831925</v>
      </c>
      <c r="D22" s="22">
        <v>659872</v>
      </c>
      <c r="E22" s="22">
        <v>164756</v>
      </c>
      <c r="F22" s="22">
        <v>7297</v>
      </c>
      <c r="G22" s="8"/>
    </row>
    <row r="23" spans="1:7" ht="27.75" customHeight="1" x14ac:dyDescent="0.25">
      <c r="A23" s="20">
        <v>14</v>
      </c>
      <c r="B23" s="21" t="s">
        <v>85</v>
      </c>
      <c r="C23" s="22">
        <f t="shared" si="0"/>
        <v>571034</v>
      </c>
      <c r="D23" s="22">
        <v>432050</v>
      </c>
      <c r="E23" s="22">
        <v>106932</v>
      </c>
      <c r="F23" s="22">
        <v>32052</v>
      </c>
      <c r="G23" s="8"/>
    </row>
    <row r="24" spans="1:7" ht="27.75" customHeight="1" x14ac:dyDescent="0.25">
      <c r="A24" s="20">
        <v>15</v>
      </c>
      <c r="B24" s="21" t="s">
        <v>86</v>
      </c>
      <c r="C24" s="22">
        <f t="shared" si="0"/>
        <v>0</v>
      </c>
      <c r="D24" s="22">
        <v>0</v>
      </c>
      <c r="E24" s="22">
        <v>0</v>
      </c>
      <c r="F24" s="22">
        <v>0</v>
      </c>
      <c r="G24" s="8"/>
    </row>
    <row r="25" spans="1:7" ht="27.75" customHeight="1" x14ac:dyDescent="0.25">
      <c r="A25" s="20">
        <v>16</v>
      </c>
      <c r="B25" s="21" t="s">
        <v>87</v>
      </c>
      <c r="C25" s="22">
        <f t="shared" si="0"/>
        <v>0</v>
      </c>
      <c r="D25" s="22">
        <v>0</v>
      </c>
      <c r="E25" s="22">
        <v>0</v>
      </c>
      <c r="F25" s="22">
        <v>0</v>
      </c>
      <c r="G25" s="8"/>
    </row>
    <row r="26" spans="1:7" ht="27.75" customHeight="1" x14ac:dyDescent="0.25">
      <c r="A26" s="20">
        <v>17</v>
      </c>
      <c r="B26" s="21" t="s">
        <v>88</v>
      </c>
      <c r="C26" s="22">
        <f t="shared" si="0"/>
        <v>1297290</v>
      </c>
      <c r="D26" s="22">
        <f>345944*3</f>
        <v>1037832</v>
      </c>
      <c r="E26" s="22">
        <f>86486*3</f>
        <v>259458</v>
      </c>
      <c r="F26" s="22">
        <v>0</v>
      </c>
      <c r="G26" s="8"/>
    </row>
    <row r="27" spans="1:7" ht="27.75" customHeight="1" x14ac:dyDescent="0.25">
      <c r="A27" s="20">
        <v>18</v>
      </c>
      <c r="B27" s="21" t="s">
        <v>89</v>
      </c>
      <c r="C27" s="22">
        <f>D27+E27+F27+G27</f>
        <v>877808</v>
      </c>
      <c r="D27" s="22">
        <v>683000</v>
      </c>
      <c r="E27" s="22">
        <v>169108</v>
      </c>
      <c r="F27" s="22">
        <v>25700</v>
      </c>
      <c r="G27" s="8"/>
    </row>
    <row r="28" spans="1:7" ht="27.75" customHeight="1" x14ac:dyDescent="0.25">
      <c r="A28" s="20">
        <v>19</v>
      </c>
      <c r="B28" s="21" t="s">
        <v>90</v>
      </c>
      <c r="C28" s="22">
        <f t="shared" si="0"/>
        <v>2593249</v>
      </c>
      <c r="D28" s="22">
        <v>1674702</v>
      </c>
      <c r="E28" s="22">
        <v>648574</v>
      </c>
      <c r="F28" s="22">
        <v>269973</v>
      </c>
      <c r="G28" s="8"/>
    </row>
    <row r="29" spans="1:7" ht="27.75" customHeight="1" x14ac:dyDescent="0.25">
      <c r="A29" s="20">
        <v>20</v>
      </c>
      <c r="B29" s="21" t="s">
        <v>91</v>
      </c>
      <c r="C29" s="22">
        <f t="shared" si="0"/>
        <v>364964</v>
      </c>
      <c r="D29" s="22">
        <v>232035</v>
      </c>
      <c r="E29" s="22">
        <v>57878</v>
      </c>
      <c r="F29" s="22">
        <v>75051</v>
      </c>
      <c r="G29" s="8"/>
    </row>
    <row r="30" spans="1:7" ht="27.75" customHeight="1" x14ac:dyDescent="0.25">
      <c r="A30" s="20">
        <v>21</v>
      </c>
      <c r="B30" s="21" t="s">
        <v>92</v>
      </c>
      <c r="C30" s="22">
        <f t="shared" si="0"/>
        <v>2859778</v>
      </c>
      <c r="D30" s="22">
        <v>2119134</v>
      </c>
      <c r="E30" s="22">
        <v>504782</v>
      </c>
      <c r="F30" s="22">
        <v>235862</v>
      </c>
      <c r="G30" s="8"/>
    </row>
    <row r="31" spans="1:7" ht="27.75" customHeight="1" x14ac:dyDescent="0.25">
      <c r="A31" s="20">
        <v>22</v>
      </c>
      <c r="B31" s="21" t="s">
        <v>93</v>
      </c>
      <c r="C31" s="22">
        <f t="shared" si="0"/>
        <v>1876651</v>
      </c>
      <c r="D31" s="22">
        <f>1118454+10910+204609</f>
        <v>1333973</v>
      </c>
      <c r="E31" s="22">
        <v>1140</v>
      </c>
      <c r="F31" s="22">
        <f>539180+2358</f>
        <v>541538</v>
      </c>
      <c r="G31" s="8"/>
    </row>
    <row r="32" spans="1:7" ht="27.75" customHeight="1" x14ac:dyDescent="0.25">
      <c r="A32" s="20">
        <v>23</v>
      </c>
      <c r="B32" s="21" t="s">
        <v>94</v>
      </c>
      <c r="C32" s="22">
        <f>D32+E32+F32+G32</f>
        <v>4114244</v>
      </c>
      <c r="D32" s="22">
        <v>2449069</v>
      </c>
      <c r="E32" s="22">
        <v>407840</v>
      </c>
      <c r="F32" s="22">
        <v>1257335</v>
      </c>
      <c r="G32" s="8"/>
    </row>
    <row r="33" spans="1:7" ht="27.75" customHeight="1" x14ac:dyDescent="0.25">
      <c r="A33" s="20">
        <v>24</v>
      </c>
      <c r="B33" s="21" t="s">
        <v>95</v>
      </c>
      <c r="C33" s="22">
        <f>+D33+E33+F33</f>
        <v>142845</v>
      </c>
      <c r="D33" s="22">
        <v>107785</v>
      </c>
      <c r="E33" s="22">
        <v>25060</v>
      </c>
      <c r="F33" s="22">
        <v>10000</v>
      </c>
      <c r="G33" s="8"/>
    </row>
    <row r="34" spans="1:7" ht="27.75" customHeight="1" x14ac:dyDescent="0.25">
      <c r="A34" s="20">
        <v>25</v>
      </c>
      <c r="B34" s="21" t="s">
        <v>96</v>
      </c>
      <c r="C34" s="22">
        <f t="shared" si="0"/>
        <v>794107</v>
      </c>
      <c r="D34" s="22">
        <v>579139</v>
      </c>
      <c r="E34" s="22">
        <v>137268</v>
      </c>
      <c r="F34" s="22">
        <v>77700</v>
      </c>
      <c r="G34" s="8"/>
    </row>
    <row r="35" spans="1:7" ht="27.75" customHeight="1" x14ac:dyDescent="0.25">
      <c r="A35" s="20">
        <v>26</v>
      </c>
      <c r="B35" s="21" t="s">
        <v>97</v>
      </c>
      <c r="C35" s="22">
        <f t="shared" si="0"/>
        <v>81519</v>
      </c>
      <c r="D35" s="22">
        <v>0</v>
      </c>
      <c r="E35" s="22">
        <v>0</v>
      </c>
      <c r="F35" s="22">
        <v>81519</v>
      </c>
      <c r="G35" s="8"/>
    </row>
    <row r="36" spans="1:7" ht="27.75" customHeight="1" x14ac:dyDescent="0.25">
      <c r="A36" s="20">
        <v>27</v>
      </c>
      <c r="B36" s="21" t="s">
        <v>98</v>
      </c>
      <c r="C36" s="22">
        <f t="shared" si="0"/>
        <v>40809</v>
      </c>
      <c r="D36" s="22">
        <v>0</v>
      </c>
      <c r="E36" s="22">
        <v>0</v>
      </c>
      <c r="F36" s="22">
        <v>40809</v>
      </c>
      <c r="G36" s="8"/>
    </row>
    <row r="37" spans="1:7" ht="27.75" customHeight="1" x14ac:dyDescent="0.25">
      <c r="A37" s="20">
        <v>28</v>
      </c>
      <c r="B37" s="21" t="s">
        <v>99</v>
      </c>
      <c r="C37" s="22">
        <f t="shared" si="0"/>
        <v>102184</v>
      </c>
      <c r="D37" s="22">
        <v>0</v>
      </c>
      <c r="E37" s="22">
        <v>0</v>
      </c>
      <c r="F37" s="22">
        <v>102184</v>
      </c>
      <c r="G37" s="8"/>
    </row>
    <row r="38" spans="1:7" ht="27.75" customHeight="1" x14ac:dyDescent="0.25">
      <c r="A38" s="20">
        <v>29</v>
      </c>
      <c r="B38" s="21" t="s">
        <v>100</v>
      </c>
      <c r="C38" s="22">
        <f t="shared" si="0"/>
        <v>87294</v>
      </c>
      <c r="D38" s="22">
        <v>0</v>
      </c>
      <c r="E38" s="22">
        <v>0</v>
      </c>
      <c r="F38" s="22">
        <v>87294</v>
      </c>
      <c r="G38" s="8"/>
    </row>
    <row r="39" spans="1:7" ht="27.75" customHeight="1" x14ac:dyDescent="0.25">
      <c r="A39" s="20">
        <v>30</v>
      </c>
      <c r="B39" s="21" t="s">
        <v>101</v>
      </c>
      <c r="C39" s="22">
        <f t="shared" si="0"/>
        <v>18714</v>
      </c>
      <c r="D39" s="22">
        <v>15000</v>
      </c>
      <c r="E39" s="22">
        <v>3714</v>
      </c>
      <c r="F39" s="22">
        <v>0</v>
      </c>
      <c r="G39" s="23"/>
    </row>
    <row r="40" spans="1:7" ht="27.75" customHeight="1" x14ac:dyDescent="0.25">
      <c r="A40" s="20">
        <v>31</v>
      </c>
      <c r="B40" s="21" t="s">
        <v>102</v>
      </c>
      <c r="C40" s="22">
        <f t="shared" si="0"/>
        <v>68900</v>
      </c>
      <c r="D40" s="22">
        <v>55120</v>
      </c>
      <c r="E40" s="22">
        <v>13780</v>
      </c>
      <c r="F40" s="22">
        <v>0</v>
      </c>
      <c r="G40" s="8"/>
    </row>
    <row r="41" spans="1:7" ht="27.75" customHeight="1" x14ac:dyDescent="0.25">
      <c r="A41" s="20">
        <v>32</v>
      </c>
      <c r="B41" s="21" t="s">
        <v>103</v>
      </c>
      <c r="C41" s="22">
        <f t="shared" si="0"/>
        <v>127034</v>
      </c>
      <c r="D41" s="22">
        <v>0</v>
      </c>
      <c r="E41" s="22">
        <v>0</v>
      </c>
      <c r="F41" s="22">
        <v>127034</v>
      </c>
      <c r="G41" s="8"/>
    </row>
    <row r="42" spans="1:7" ht="27.75" customHeight="1" x14ac:dyDescent="0.25">
      <c r="A42" s="20">
        <v>33</v>
      </c>
      <c r="B42" s="21" t="s">
        <v>104</v>
      </c>
      <c r="C42" s="22">
        <f t="shared" si="0"/>
        <v>0</v>
      </c>
      <c r="D42" s="22">
        <v>0</v>
      </c>
      <c r="E42" s="22">
        <v>0</v>
      </c>
      <c r="F42" s="22">
        <v>0</v>
      </c>
      <c r="G42" s="8"/>
    </row>
    <row r="43" spans="1:7" ht="27.75" customHeight="1" x14ac:dyDescent="0.25">
      <c r="A43" s="20">
        <v>34</v>
      </c>
      <c r="B43" s="21" t="s">
        <v>105</v>
      </c>
      <c r="C43" s="22">
        <f t="shared" si="0"/>
        <v>187156</v>
      </c>
      <c r="D43" s="22"/>
      <c r="E43" s="22"/>
      <c r="F43" s="22">
        <v>187156</v>
      </c>
      <c r="G43" s="8"/>
    </row>
    <row r="44" spans="1:7" ht="27.75" customHeight="1" x14ac:dyDescent="0.25">
      <c r="A44" s="20">
        <v>35</v>
      </c>
      <c r="B44" s="21" t="s">
        <v>106</v>
      </c>
      <c r="C44" s="22">
        <f t="shared" si="0"/>
        <v>40746.800000000003</v>
      </c>
      <c r="D44" s="22">
        <v>0</v>
      </c>
      <c r="E44" s="22">
        <v>0</v>
      </c>
      <c r="F44" s="22">
        <v>40746.800000000003</v>
      </c>
      <c r="G44" s="8"/>
    </row>
    <row r="45" spans="1:7" ht="27.75" customHeight="1" x14ac:dyDescent="0.25">
      <c r="A45" s="20">
        <v>36</v>
      </c>
      <c r="B45" s="21" t="s">
        <v>107</v>
      </c>
      <c r="C45" s="22">
        <f t="shared" si="0"/>
        <v>106000</v>
      </c>
      <c r="D45" s="22">
        <v>84800</v>
      </c>
      <c r="E45" s="22">
        <v>21200</v>
      </c>
      <c r="F45" s="22">
        <v>0</v>
      </c>
      <c r="G45" s="8"/>
    </row>
    <row r="46" spans="1:7" ht="27.75" customHeight="1" x14ac:dyDescent="0.25">
      <c r="A46" s="20">
        <v>37</v>
      </c>
      <c r="B46" s="21" t="s">
        <v>108</v>
      </c>
      <c r="C46" s="22">
        <f t="shared" si="0"/>
        <v>190212</v>
      </c>
      <c r="D46" s="22"/>
      <c r="E46" s="22"/>
      <c r="F46" s="22">
        <v>190212</v>
      </c>
      <c r="G46" s="8"/>
    </row>
    <row r="47" spans="1:7" ht="27.75" customHeight="1" x14ac:dyDescent="0.25">
      <c r="A47" s="20">
        <v>38</v>
      </c>
      <c r="B47" s="21" t="s">
        <v>109</v>
      </c>
      <c r="C47" s="22">
        <f t="shared" si="0"/>
        <v>53000</v>
      </c>
      <c r="D47" s="22"/>
      <c r="E47" s="22"/>
      <c r="F47" s="22">
        <v>53000</v>
      </c>
      <c r="G47" s="8"/>
    </row>
    <row r="48" spans="1:7" ht="27.75" customHeight="1" x14ac:dyDescent="0.25">
      <c r="A48" s="20">
        <v>39</v>
      </c>
      <c r="B48" s="21" t="s">
        <v>110</v>
      </c>
      <c r="C48" s="22">
        <f t="shared" si="0"/>
        <v>106185</v>
      </c>
      <c r="D48" s="22">
        <v>88441</v>
      </c>
      <c r="E48" s="22">
        <v>17744</v>
      </c>
      <c r="F48" s="22">
        <v>0</v>
      </c>
      <c r="G48" s="8"/>
    </row>
    <row r="49" spans="1:7" ht="22.5" customHeight="1" x14ac:dyDescent="0.25">
      <c r="A49" s="279" t="s">
        <v>55</v>
      </c>
      <c r="B49" s="279"/>
      <c r="C49" s="90">
        <f>SUM(C10:C48)</f>
        <v>26379975.052000001</v>
      </c>
      <c r="D49" s="90">
        <f>SUM(D10:D48)</f>
        <v>18673153.280000001</v>
      </c>
      <c r="E49" s="90">
        <f>SUM(E10:E48)</f>
        <v>3997990.9720000001</v>
      </c>
      <c r="F49" s="90">
        <f>SUM(F10:F48)</f>
        <v>3708830.8</v>
      </c>
      <c r="G49" s="5">
        <v>0</v>
      </c>
    </row>
  </sheetData>
  <mergeCells count="10">
    <mergeCell ref="A49:B49"/>
    <mergeCell ref="F1:G1"/>
    <mergeCell ref="F2:G2"/>
    <mergeCell ref="A4:G4"/>
    <mergeCell ref="A5:G5"/>
    <mergeCell ref="A7:A9"/>
    <mergeCell ref="B7:B9"/>
    <mergeCell ref="C7:G7"/>
    <mergeCell ref="C8:C9"/>
    <mergeCell ref="D8:G8"/>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24</vt:i4>
      </vt:variant>
    </vt:vector>
  </HeadingPairs>
  <TitlesOfParts>
    <vt:vector size="24" baseType="lpstr">
      <vt:lpstr>(49)1-шакл</vt:lpstr>
      <vt:lpstr>(49)2-шакл</vt:lpstr>
      <vt:lpstr>(49)3-шакл</vt:lpstr>
      <vt:lpstr>(50)1-шакл</vt:lpstr>
      <vt:lpstr>(50)2-шакл</vt:lpstr>
      <vt:lpstr>(50)3-шакл</vt:lpstr>
      <vt:lpstr>(52)1-шакл</vt:lpstr>
      <vt:lpstr>(53)1-шакл</vt:lpstr>
      <vt:lpstr>(54)1-илова </vt:lpstr>
      <vt:lpstr>(54)13-илова</vt:lpstr>
      <vt:lpstr>(54)14-илова</vt:lpstr>
      <vt:lpstr>2022й 1рес ички</vt:lpstr>
      <vt:lpstr>2022 3чорак респ таш</vt:lpstr>
      <vt:lpstr>2022й 1рес ички (2)</vt:lpstr>
      <vt:lpstr>2022й 4чорак рес ички (3)</vt:lpstr>
      <vt:lpstr>1 чорак Ташки 2025й (4)</vt:lpstr>
      <vt:lpstr>1 чорак Ички 2025й (4)</vt:lpstr>
      <vt:lpstr>2 чорак Ташки 2025й (5)</vt:lpstr>
      <vt:lpstr>2 чорак Ички 2025й (5)</vt:lpstr>
      <vt:lpstr>3 чорак Ташки 2025й (6)</vt:lpstr>
      <vt:lpstr>3 чорак Ички 2025й (6)</vt:lpstr>
      <vt:lpstr>4 чорак Ташки 2025й (7)</vt:lpstr>
      <vt:lpstr>4 чорак Ички 2025й (7)</vt:lpstr>
      <vt:lpstr>2-chorak - Tashqi</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Ilhom Matyakubov</dc:creator>
  <cp:lastModifiedBy>HP</cp:lastModifiedBy>
  <cp:lastPrinted>2026-01-16T11:04:20Z</cp:lastPrinted>
  <dcterms:created xsi:type="dcterms:W3CDTF">2021-07-13T04:49:13Z</dcterms:created>
  <dcterms:modified xsi:type="dcterms:W3CDTF">2026-07-23T04:56:18Z</dcterms:modified>
</cp:coreProperties>
</file>