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68" firstSheet="1" activeTab="4"/>
  </bookViews>
  <sheets>
    <sheet name="Мундарижа" sheetId="1" r:id="rId1"/>
    <sheet name="1-илова " sheetId="2" r:id="rId2"/>
    <sheet name="2-илова" sheetId="3" r:id="rId3"/>
    <sheet name="3-илова" sheetId="4" r:id="rId4"/>
    <sheet name="4-илова" sheetId="5" r:id="rId5"/>
    <sheet name="5-илова" sheetId="6" r:id="rId6"/>
    <sheet name="6-илова" sheetId="7" r:id="rId7"/>
    <sheet name="7-илова" sheetId="8" r:id="rId8"/>
    <sheet name="8-илова" sheetId="9" r:id="rId9"/>
    <sheet name="9-илова" sheetId="10" r:id="rId10"/>
    <sheet name="10-илова" sheetId="11" r:id="rId11"/>
    <sheet name="11-илова" sheetId="12" r:id="rId12"/>
    <sheet name="12-илова" sheetId="13" r:id="rId13"/>
    <sheet name="13-илова" sheetId="14" r:id="rId14"/>
    <sheet name="14-илова" sheetId="15" r:id="rId15"/>
    <sheet name="15-илова" sheetId="16" r:id="rId16"/>
  </sheets>
  <definedNames/>
  <calcPr fullCalcOnLoad="1"/>
</workbook>
</file>

<file path=xl/sharedStrings.xml><?xml version="1.0" encoding="utf-8"?>
<sst xmlns="http://schemas.openxmlformats.org/spreadsheetml/2006/main" count="1518" uniqueCount="691">
  <si>
    <t>Т/р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</si>
  <si>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</si>
  <si>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</si>
  <si>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</si>
  <si>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</si>
  <si>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</si>
  <si>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</si>
  <si>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</si>
  <si>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</si>
  <si>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1.</t>
  </si>
  <si>
    <t>2.</t>
  </si>
  <si>
    <t>3.</t>
  </si>
  <si>
    <t>Жами</t>
  </si>
  <si>
    <t xml:space="preserve">Бюджет жараёнининг очиқлигини таъминлаш мақсадида расмий веб-сайтларда маълумотларни жойлаштириш тартиби тўғрисидаги низомга </t>
  </si>
  <si>
    <t xml:space="preserve">1-ИЛОВА </t>
  </si>
  <si>
    <t>МАЪЛУМОТ</t>
  </si>
  <si>
    <t xml:space="preserve">Буюртмачи </t>
  </si>
  <si>
    <t>Лойиҳанинг номланиши</t>
  </si>
  <si>
    <t>Лойиҳа қуввати</t>
  </si>
  <si>
    <t>Лойиҳани амалга ошириш даври</t>
  </si>
  <si>
    <t>Пудратчи тўғрисида маълумотлар</t>
  </si>
  <si>
    <t>Лойиҳани амалга ошириш қиймати (минг сўм)</t>
  </si>
  <si>
    <t>шундан ўзлаштирилган маблағлар (минг сўм)</t>
  </si>
  <si>
    <t>Лойиҳани молиялаш-тириш манбаси (бюджет/ бюджетдан ташқари маблағлар)</t>
  </si>
  <si>
    <t>Пудратчи номи</t>
  </si>
  <si>
    <t>Корхона СТИРи</t>
  </si>
  <si>
    <t>4.</t>
  </si>
  <si>
    <t>* 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</si>
  <si>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* 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
Давлат бюджети таркибидаги бюджетларнинг қўшимча манбалари, бюджет ташкилотларининг бюджетдан ташқари жамғармалари маблағлари</t>
  </si>
  <si>
    <t xml:space="preserve">Бюджет жараёнининг очиқлигини таъминлаш мақсадида 
расмий веб-сайтларда маълумотларни жойлаштириш тартиби тўғрисидаги низомга 
2-ИЛОВА </t>
  </si>
  <si>
    <t>Пудратчи 
номи</t>
  </si>
  <si>
    <t>Ҳисобот даври</t>
  </si>
  <si>
    <t>Йўналишлари</t>
  </si>
  <si>
    <t>Товар (иш ва хизмат)лар харид қилиш учун тузилган шартномалар</t>
  </si>
  <si>
    <t xml:space="preserve">Молиялаштириш манбаси* </t>
  </si>
  <si>
    <t>сони</t>
  </si>
  <si>
    <t>суммаси</t>
  </si>
  <si>
    <t>1-чорак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</si>
  <si>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</si>
  <si>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</si>
  <si>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</si>
  <si>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</si>
  <si>
    <t>2-чорак</t>
  </si>
  <si>
    <t>3-чорак</t>
  </si>
  <si>
    <t>4-чорак</t>
  </si>
  <si>
    <t>* Изоҳ: Молиялаштириш манбаси аниқ кўрсатилади. Молиялаштириш манбалари: Ўзбекистон Республикасининг Давлат бюджети, 
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</si>
  <si>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3-ИЛОВА</t>
  </si>
  <si>
    <t xml:space="preserve">Бюджет жараёнининг очиқлигини 
таъминлаш мақсадида расмий веб-сайтларда маълумотларни жойлаштириш тартиби тўғрисидаги низомга </t>
  </si>
  <si>
    <t>МАЪЛУМОТЛАР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</si>
  <si>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</si>
  <si>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</si>
  <si>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</si>
  <si>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</si>
  <si>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</si>
  <si>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</si>
  <si>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</si>
  <si>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</t>
  </si>
  <si>
    <t>(минг сўм)</t>
  </si>
  <si>
    <t>5.</t>
  </si>
  <si>
    <t>6.</t>
  </si>
  <si>
    <t>4-ИЛОВА</t>
  </si>
  <si>
    <t>Харид қилинган товарлар (хизматлар) жами миқдори (ҳажми) қиймати (минг сўм)</t>
  </si>
  <si>
    <t>5-ИЛОВА</t>
  </si>
  <si>
    <t xml:space="preserve">Бюджет жараёнининг очиқлигини 
таъминлаш мақсадида расмий веб-сайтларда маълумотларни жойлаштириш тартиби 
тўғрисидаги низомга </t>
  </si>
  <si>
    <t>Тадбир номи</t>
  </si>
  <si>
    <t>Шартноманинг умумий қиймати</t>
  </si>
  <si>
    <t>6-ИЛОВА</t>
  </si>
  <si>
    <t>Биринчи даражали бюджет маблағлари тақсимловчи номи*</t>
  </si>
  <si>
    <t>Объект сони</t>
  </si>
  <si>
    <t>Режалаштирилган маблағ</t>
  </si>
  <si>
    <t>Йил бошида учун тасдиқланган дастур асосида (минг сўм)</t>
  </si>
  <si>
    <t xml:space="preserve">Бюджет жараёнининг очиқлигини таъминлаш мақсадида расмий веб-сайтларда маълумотларни жойлаштириш тартиби 
тўғрисидаги низомга </t>
  </si>
  <si>
    <t>7-ИЛОВА</t>
  </si>
  <si>
    <t xml:space="preserve">Бюджет жараёнининг очиқлигини таъминлаш мақсадида расмий 
веб-сайтларда маълумотларни жойлаштириш тартиби 
тўғрисидаги низомга </t>
  </si>
  <si>
    <t>* Изоҳ: Давлат бюджети тўғрисидаги қонунда белгиланган биринчи даражали бюджет маблағлари тақсимловчилар бўйича тўлдирилади.</t>
  </si>
  <si>
    <t>Объект номи ва манзили</t>
  </si>
  <si>
    <t>Амалга ошириш муддати</t>
  </si>
  <si>
    <t>Ўлчов бирлиги</t>
  </si>
  <si>
    <t>Дастурга киритиш учун асос</t>
  </si>
  <si>
    <t>I</t>
  </si>
  <si>
    <t>Янги қурилиш</t>
  </si>
  <si>
    <t>II</t>
  </si>
  <si>
    <t>Реконструкция</t>
  </si>
  <si>
    <t>III</t>
  </si>
  <si>
    <t>Жиҳозлаш</t>
  </si>
  <si>
    <t>IV</t>
  </si>
  <si>
    <t>Кейинги йиллар лойиҳа қидирув ишлари учун</t>
  </si>
  <si>
    <t>V</t>
  </si>
  <si>
    <t>Кредитор қарздорликни қоплаш</t>
  </si>
  <si>
    <t>VI</t>
  </si>
  <si>
    <t>Мукаммал таъмирлаш</t>
  </si>
  <si>
    <t>8-ИЛОВА</t>
  </si>
  <si>
    <t>Йил давомида қўшимча ажратилган маблағлар асосида (минг сўм)</t>
  </si>
  <si>
    <t>Молиялаш-тирилган маблағ (минг сўм)</t>
  </si>
  <si>
    <t xml:space="preserve">Тақдим этилган солиқ имтиёзлари </t>
  </si>
  <si>
    <t>РЎЙХАТИ</t>
  </si>
  <si>
    <t>______________ (ой) 20__ йил *</t>
  </si>
  <si>
    <t>Солиқ тури</t>
  </si>
  <si>
    <t>Имтиёз номи</t>
  </si>
  <si>
    <t>Ҳуқуқий ҳужжат тури</t>
  </si>
  <si>
    <t>Ҳужжат рақами ва санаси</t>
  </si>
  <si>
    <t>Имтиёзнинг амал қилиш муддати</t>
  </si>
  <si>
    <t>Ҳужжат тури</t>
  </si>
  <si>
    <t>Ҳужжат рақами</t>
  </si>
  <si>
    <t>Ҳужжат тасдиқланган сана</t>
  </si>
  <si>
    <t>Ҳужжат номи</t>
  </si>
  <si>
    <t>Ҳужжатнинг тузилмавий бирлиги</t>
  </si>
  <si>
    <t>Кучга кириш санаси</t>
  </si>
  <si>
    <t>Ҳужжатнинг амал қилиш муддати</t>
  </si>
  <si>
    <t>Имтиёз тури</t>
  </si>
  <si>
    <t>Имтиёз берилган соҳа номи</t>
  </si>
  <si>
    <t>Божхона тўлови</t>
  </si>
  <si>
    <t>Акциз солиғи</t>
  </si>
  <si>
    <t>ҚҚС</t>
  </si>
  <si>
    <t>Тадбиркорлик субъекти номи</t>
  </si>
  <si>
    <t>СТИР</t>
  </si>
  <si>
    <t>7.</t>
  </si>
  <si>
    <t>8.</t>
  </si>
  <si>
    <t>9.</t>
  </si>
  <si>
    <t>10.</t>
  </si>
  <si>
    <t>10-ИЛОВА</t>
  </si>
  <si>
    <t>9-ИЛОВА</t>
  </si>
  <si>
    <t>11-ИЛОВА</t>
  </si>
  <si>
    <t>Жами имтиёз суммаси
(минг сўм)</t>
  </si>
  <si>
    <t>12-ИЛОВА</t>
  </si>
  <si>
    <t>Назорат тадбирлари мазмуни</t>
  </si>
  <si>
    <t>Ўтказиш санаси</t>
  </si>
  <si>
    <t>Объектлар номи</t>
  </si>
  <si>
    <t>РЕЖАСИ*</t>
  </si>
  <si>
    <t>* Ҳар чорак якунлари бўйича ўтказилган назорат тадбирлари натижалари юзасидан вазирликлар ва 
ҳудудлар кесимида маълумот тақдим этилади.</t>
  </si>
  <si>
    <t>13-ИЛОВА</t>
  </si>
  <si>
    <t>Кредитлар бўйича:</t>
  </si>
  <si>
    <t>Кредит олувчилар номи</t>
  </si>
  <si>
    <t xml:space="preserve">Маблағ ажратилишидан кўзланган мақсад </t>
  </si>
  <si>
    <t>Ажратилган маблағ</t>
  </si>
  <si>
    <t>Ажратилиши тартиби</t>
  </si>
  <si>
    <t>Ажратилган кредит маблағларининг қайтарилиши</t>
  </si>
  <si>
    <t>Фоиз ставкаси</t>
  </si>
  <si>
    <t>Сўндирилиши муддати</t>
  </si>
  <si>
    <t>Асосий қарз</t>
  </si>
  <si>
    <t>Фоиз тўловлари</t>
  </si>
  <si>
    <t>Жарима ва пенялар</t>
  </si>
  <si>
    <t>х</t>
  </si>
  <si>
    <t>Субсидиялар бўйича:</t>
  </si>
  <si>
    <t>Субсидия олувчилар номи</t>
  </si>
  <si>
    <t>Маблағ ажратилиши юзасидан асословчи ҳужжат номи ва санаси</t>
  </si>
  <si>
    <t>Депозитлар бўйича</t>
  </si>
  <si>
    <t>Депозит жойлаштирилган банк номи</t>
  </si>
  <si>
    <t>Муддати</t>
  </si>
  <si>
    <t>Фоизи</t>
  </si>
  <si>
    <t>Шартнома рақами ва санаси</t>
  </si>
  <si>
    <t>Жойлаштирилган маблағ (минг сўм)</t>
  </si>
  <si>
    <t>Ажратилган маблағ (минг сўм)</t>
  </si>
  <si>
    <t>Жойлашган ҳудуд (вилоят, туман (шаҳар)</t>
  </si>
  <si>
    <t>Т/Р</t>
  </si>
  <si>
    <t>Қўшимча манба номи</t>
  </si>
  <si>
    <t>Шаклланган қўшимча маблағ миқдори</t>
  </si>
  <si>
    <t>Қўшимча манба ҳисобидан маблағ ажратилиши бўйича маҳаллий давлат органининг қарори</t>
  </si>
  <si>
    <t>Маблағ ажратилган ташкилот</t>
  </si>
  <si>
    <t>Маблағ ажратилишидан кўзланган мақсад*</t>
  </si>
  <si>
    <t>Амалга оширилган ишлар</t>
  </si>
  <si>
    <t>рақами</t>
  </si>
  <si>
    <t>санаси</t>
  </si>
  <si>
    <t>* Изоҳ: Маҳаллий давлат органининг қарорига асосан маблағ ажратилган мақсадига кўра бир нечта 
йўналишларга ёки ташкилотларга маблағ ажратилган ҳолларда ушбу мақсадлар ва ташкилотлар алоҳида қаторда акс эттирилади.</t>
  </si>
  <si>
    <t>Ажратилган маблағ миқдори (минг сўм)</t>
  </si>
  <si>
    <t>Молиялаштирилган маблағ (минг сўм)</t>
  </si>
  <si>
    <t>14-ИЛОВА</t>
  </si>
  <si>
    <t>15-ИЛОВА</t>
  </si>
  <si>
    <t xml:space="preserve">Шакл рақами </t>
  </si>
  <si>
    <t xml:space="preserve">Номи </t>
  </si>
  <si>
    <t>Изоҳ</t>
  </si>
  <si>
    <t>11.</t>
  </si>
  <si>
    <t>12.</t>
  </si>
  <si>
    <t>13.</t>
  </si>
  <si>
    <t>14.</t>
  </si>
  <si>
    <t>15.</t>
  </si>
  <si>
    <t>Бюджет жараёнининг очиқлигини таъминлаш мақсадида расмий 
веб-сайтларда маълумотларни жойлаштириш тартиби тўғрисидаги низомни тасдиқлаш ҳақида</t>
  </si>
  <si>
    <t>[Ўзбекистон Республикаси Адлия вазирлиги томонидан 2021 йил 7 майда 
рўйхатдан ўтказилди, рўйхат рақами 3299]</t>
  </si>
  <si>
    <t xml:space="preserve">1-илова </t>
  </si>
  <si>
    <t xml:space="preserve">2-илова </t>
  </si>
  <si>
    <t xml:space="preserve">3-илова </t>
  </si>
  <si>
    <t xml:space="preserve">4-илова </t>
  </si>
  <si>
    <t xml:space="preserve">5-илова </t>
  </si>
  <si>
    <t xml:space="preserve">6-илова </t>
  </si>
  <si>
    <t xml:space="preserve">7-илова </t>
  </si>
  <si>
    <t xml:space="preserve">8-илова </t>
  </si>
  <si>
    <t xml:space="preserve">9-илова </t>
  </si>
  <si>
    <t xml:space="preserve">10-илова </t>
  </si>
  <si>
    <t xml:space="preserve">11-илова </t>
  </si>
  <si>
    <t xml:space="preserve">12-илова </t>
  </si>
  <si>
    <t xml:space="preserve">13-илова </t>
  </si>
  <si>
    <t xml:space="preserve">14-илова </t>
  </si>
  <si>
    <t xml:space="preserve">15-илова </t>
  </si>
  <si>
    <t xml:space="preserve">Бюджетдан ажратилган маблағларнинг чегараланган миқдорининг ўз тасарруфидаги бюджет ташкилотлари кесимида тақсимоти тўғрисида маълумот </t>
  </si>
  <si>
    <t xml:space="preserve">Капитал қўйилмалар ҳисобидан амалга оширилаётган лойиҳаларнинг ижроси тўғрисидаги маълумот </t>
  </si>
  <si>
    <t xml:space="preserve">Ташкилот томонидан ўтказилган танловлар (тендерлар) ва амалга оширилган давлат харидлари тўғрисидаги маълумот </t>
  </si>
  <si>
    <t xml:space="preserve">Ташкилот томонидан асосий воситалар харид қилиш учун ўтказилган танловлар (тендерлар) ва амалга оширилган давлат харидлари тўғрисидаги маълумот </t>
  </si>
  <si>
    <t xml:space="preserve">Ташкилот томонидан кам баҳоли ва тез эскирувчи буюмлар харид қилиш учун ўтказилган танловлар (тендерлар) ва амалга оширилган давлат харидлари тўғрисидаги маълумот </t>
  </si>
  <si>
    <t xml:space="preserve">Ташкилот томонидан қурилиш, реконструкция қилиш ва таъмирлаш ишлари бўйича ўтказилган танловлар (тендерлар) тўғрисидаги маълумот </t>
  </si>
  <si>
    <t xml:space="preserve">Ўзбекистон Республикасининг Давлат бюджетидан молиялаштириладиган ижтимоий ва ишлаб чиқариш инфратузилмасини ривожлантириш дастурларининг ижро этилиши тўғрисидаги маълумот </t>
  </si>
  <si>
    <t xml:space="preserve">Ўзбекистон Республикасининг Давлат бюджетидан молиялаштириладиган ижтимоий ва ишлаб чиқариш инфратузилмасини ривожлантириш 
дастурларининг ижро этилиши тўғрисидаги маълумот </t>
  </si>
  <si>
    <t xml:space="preserve">Тақдим этилган солиқ имтиёзлари рўйхати </t>
  </si>
  <si>
    <t>Тадбиркорлик субъектларига тақдим этилган солиқ имтиёзлари тўғрисида маълумот</t>
  </si>
  <si>
    <t xml:space="preserve">Тадбиркорлик субъектларига тақдим этилган божхона имтиёзлари тўғрисида маълумот </t>
  </si>
  <si>
    <t xml:space="preserve">Ўзбекистон Республикасининг Давлат молиявий назорат органлари томонидан ўтказилган назорат тадбирлари юзасидаги маълумот режаси </t>
  </si>
  <si>
    <t>Давлат мақсадли жамғармалардан ажратилган субсидиялар, кредитлар ҳамда тижорат банкларига жойлаштирилган депозитлар тўғрисидаги маълумот</t>
  </si>
  <si>
    <t>Қўшимча манбалари ҳисобидан харид қилинган товарлар ҳамда хизматлар, қурилиш, реконструкция қилиш ва таъмирлаш ишлари олиб борилаётган объектлар рўйхати, шунингдек қурилиш-таъмирлаш ишларининг молиялаштирилиши тўғрисида</t>
  </si>
  <si>
    <t xml:space="preserve">Молия-иқтисод бошқармаси </t>
  </si>
  <si>
    <t xml:space="preserve">Ишлар бошқармаси </t>
  </si>
  <si>
    <t>Йил давомида қўшимча ажратилган маблағлар асосида (минг сўмда)</t>
  </si>
  <si>
    <t>Молиялаштирил-ган маблағ 
(минг сўм)</t>
  </si>
  <si>
    <t>Бажарилган ишлар ва харажатларнинг миқдори 
(минг сўм)</t>
  </si>
  <si>
    <t>Ажратилган маблағнинг ўзлаштирилиши 
(%)</t>
  </si>
  <si>
    <t>Ажратилган маблағнинг ўзлаш-тирилиши 
(%)</t>
  </si>
  <si>
    <t xml:space="preserve">Азам ака </t>
  </si>
  <si>
    <t xml:space="preserve">бюджетдан ташқари маблағлар </t>
  </si>
  <si>
    <t>аукцион</t>
  </si>
  <si>
    <t>дона</t>
  </si>
  <si>
    <t>ком-т</t>
  </si>
  <si>
    <t>XK EMAN</t>
  </si>
  <si>
    <t>Книга</t>
  </si>
  <si>
    <t>электрон дукон</t>
  </si>
  <si>
    <t>Газонокосилка</t>
  </si>
  <si>
    <t>Принтер</t>
  </si>
  <si>
    <t>комп-т</t>
  </si>
  <si>
    <t>Книги</t>
  </si>
  <si>
    <t>Рамка</t>
  </si>
  <si>
    <t>Бумага А3</t>
  </si>
  <si>
    <t>Изготовление и монтаж/ демонтаж баннер.панно</t>
  </si>
  <si>
    <t>Световое оборудование</t>
  </si>
  <si>
    <t>Петуния</t>
  </si>
  <si>
    <t>Чистящее средство</t>
  </si>
  <si>
    <t>Туалетная бумага</t>
  </si>
  <si>
    <t>Объёмные буквы</t>
  </si>
  <si>
    <t>Спирт</t>
  </si>
  <si>
    <t>Маска</t>
  </si>
  <si>
    <t>Антирадар</t>
  </si>
  <si>
    <t>Полик</t>
  </si>
  <si>
    <t>Колер</t>
  </si>
  <si>
    <t>Эмульсия</t>
  </si>
  <si>
    <t>Валик</t>
  </si>
  <si>
    <t>пачка</t>
  </si>
  <si>
    <t>услуга</t>
  </si>
  <si>
    <t>комплект</t>
  </si>
  <si>
    <t>метр</t>
  </si>
  <si>
    <t>кв.м</t>
  </si>
  <si>
    <t>Star consult business OOO</t>
  </si>
  <si>
    <t>Переплёт и подшивка документов</t>
  </si>
  <si>
    <t>Лот № 8941578, Ш № 9024614</t>
  </si>
  <si>
    <t>ЧП "Максутова Ю.Г."</t>
  </si>
  <si>
    <t>YATT "ISOYEV AZIZXON NORXONOVICH"</t>
  </si>
  <si>
    <t>ЧП "IDEAL RESULT OFFICIAL"</t>
  </si>
  <si>
    <t>танлов</t>
  </si>
  <si>
    <t>Служебное удостоверение</t>
  </si>
  <si>
    <t>Услуга по оформлению цветов</t>
  </si>
  <si>
    <t>Занавеска</t>
  </si>
  <si>
    <t>Sezam Texno Service OOO</t>
  </si>
  <si>
    <t>Изготовление световых букв</t>
  </si>
  <si>
    <t>Ватман</t>
  </si>
  <si>
    <t>Скобы</t>
  </si>
  <si>
    <t>Стиральный порошок</t>
  </si>
  <si>
    <t>Электро двигатель</t>
  </si>
  <si>
    <t>Тех.обсл. приборов газа</t>
  </si>
  <si>
    <t>Стационарные телефоны</t>
  </si>
  <si>
    <t>Изготовление баннерного постера</t>
  </si>
  <si>
    <t>Мастика</t>
  </si>
  <si>
    <t>Битум</t>
  </si>
  <si>
    <t>Кабель</t>
  </si>
  <si>
    <t>Лексан</t>
  </si>
  <si>
    <t>Чехол</t>
  </si>
  <si>
    <t>Кранштейн</t>
  </si>
  <si>
    <t>Перчатка</t>
  </si>
  <si>
    <t>Тряпка</t>
  </si>
  <si>
    <t>Веник</t>
  </si>
  <si>
    <t>Пулльт сигнализации</t>
  </si>
  <si>
    <t>Шланг для сантехники</t>
  </si>
  <si>
    <t>Сифон</t>
  </si>
  <si>
    <t>Газовый ключ</t>
  </si>
  <si>
    <t>Известь</t>
  </si>
  <si>
    <t>Макловица</t>
  </si>
  <si>
    <t>Ручка</t>
  </si>
  <si>
    <t>Визитница</t>
  </si>
  <si>
    <t>GPS навигатор</t>
  </si>
  <si>
    <t>Дверь</t>
  </si>
  <si>
    <t xml:space="preserve">Маска </t>
  </si>
  <si>
    <t>Направленная ДМВ антенна</t>
  </si>
  <si>
    <t>Ремонт бытовой техники</t>
  </si>
  <si>
    <t>Чашка</t>
  </si>
  <si>
    <t>Шлагбаум</t>
  </si>
  <si>
    <t>Перезарядка огнетушителей</t>
  </si>
  <si>
    <t>UTP кабель</t>
  </si>
  <si>
    <t>Коннектор</t>
  </si>
  <si>
    <t>Подключение поддержки SSL протокола</t>
  </si>
  <si>
    <t>Одеяло</t>
  </si>
  <si>
    <t>Подушка</t>
  </si>
  <si>
    <t>Научно - техническая работа</t>
  </si>
  <si>
    <t>Бачок для чаши генуя</t>
  </si>
  <si>
    <t>Изготовление и замена имиджа</t>
  </si>
  <si>
    <t>Бокал</t>
  </si>
  <si>
    <t>Шкаф</t>
  </si>
  <si>
    <t>Монтаж локально - вычислительной сети</t>
  </si>
  <si>
    <t>Щётка для краски</t>
  </si>
  <si>
    <t>Изготовление печатей и штампов</t>
  </si>
  <si>
    <t>Тэн</t>
  </si>
  <si>
    <t>Пакеты большие</t>
  </si>
  <si>
    <t>Пакет</t>
  </si>
  <si>
    <t>Коврики резиновые</t>
  </si>
  <si>
    <t>Бумага А4</t>
  </si>
  <si>
    <t>Водочувствительная паста</t>
  </si>
  <si>
    <t>Услуга по хостингу</t>
  </si>
  <si>
    <t>Тагетис</t>
  </si>
  <si>
    <t>Сальвия</t>
  </si>
  <si>
    <t>Услуга по оценке</t>
  </si>
  <si>
    <t>Жесткий диск</t>
  </si>
  <si>
    <t>Лот № 8850190, Ш № 8804255</t>
  </si>
  <si>
    <t>Лот № 8850651, Ш № 8804796</t>
  </si>
  <si>
    <t>Лот № 8850678, Ш № 8804920</t>
  </si>
  <si>
    <t>Лот № 8851393, Ш № 8806873</t>
  </si>
  <si>
    <t>Лот № 8856345, Ш № 8816940</t>
  </si>
  <si>
    <t>Лот № 8856995, Ш № 8818256</t>
  </si>
  <si>
    <t>Лот № 8864355, Ш № 8837802</t>
  </si>
  <si>
    <t>Лот № 8864985, Ш № 8837927</t>
  </si>
  <si>
    <t>Лот № 8871217, Ш № 8854692</t>
  </si>
  <si>
    <t>Лот № 8872323, Ш № 8857052</t>
  </si>
  <si>
    <t>Лот № 8872738, Ш № 8857806</t>
  </si>
  <si>
    <t>Лот № 8874639, Ш № 8864359</t>
  </si>
  <si>
    <t>Лот № 8873703, Ш № 8864556</t>
  </si>
  <si>
    <t>Лот № 8881216, Ш № 8874971</t>
  </si>
  <si>
    <t>Лот № 8882759, Ш № 8878976</t>
  </si>
  <si>
    <t>Лот № 8883426, Ш № 8879111</t>
  </si>
  <si>
    <t>Лот № 8883411, Ш № 8879224</t>
  </si>
  <si>
    <t>Лот № 8885145, Ш № 8889900</t>
  </si>
  <si>
    <t>Лот № 8885081, Ш № 8890254</t>
  </si>
  <si>
    <t>Лот № 8886110, Ш № 8891381</t>
  </si>
  <si>
    <t>Лот № 8888279, Ш № 8896439</t>
  </si>
  <si>
    <t>Лот № 8888354, Ш № 8896872</t>
  </si>
  <si>
    <t>Лот № 8888711, Ш № 8897754</t>
  </si>
  <si>
    <t>Лот № 8888702, Ш № 8897771</t>
  </si>
  <si>
    <t>Лот № 8880428, Ш № 8901557</t>
  </si>
  <si>
    <t>Лот № 8890374, Ш № 8901661</t>
  </si>
  <si>
    <t>Лот № 8891672, Ш № 8902464</t>
  </si>
  <si>
    <t>Лот № 8891649, Ш № 8902506</t>
  </si>
  <si>
    <t>Лот № 8891785, Ш № 8902602</t>
  </si>
  <si>
    <t>Лот № 8893355, Ш № 8906004</t>
  </si>
  <si>
    <t>Лот № 8893370, Ш № 8906005</t>
  </si>
  <si>
    <t>Лот № 8893557, Ш № 8906591</t>
  </si>
  <si>
    <t>Лот № 8893844, Ш № 8906847</t>
  </si>
  <si>
    <t>Лот № 8897714, Ш № 8917967</t>
  </si>
  <si>
    <t>Лот № 8900637, Ш № 8924192</t>
  </si>
  <si>
    <t>Лот № 8900921, Ш № 8924722</t>
  </si>
  <si>
    <t>Лот № 8903286, Ш № 8929316</t>
  </si>
  <si>
    <t>Лот № 8903162, Ш № 8929388</t>
  </si>
  <si>
    <t>Лот № 8904608, Ш № 8936408</t>
  </si>
  <si>
    <t>Лот № 8905452, Ш № 8937702</t>
  </si>
  <si>
    <t>Лот № 8905463, Ш № 8937727</t>
  </si>
  <si>
    <t>Лот № 8907990, Ш № 8943938</t>
  </si>
  <si>
    <t>Лот № 8908181, Ш № 8943989</t>
  </si>
  <si>
    <t>Лот № 8908862, Ш № 8945133</t>
  </si>
  <si>
    <t>Лот № 8908859, Ш № 8945153</t>
  </si>
  <si>
    <t>Лот № 8910836, Ш № 8957227</t>
  </si>
  <si>
    <t>Лот № 8911373, Ш № 8959497</t>
  </si>
  <si>
    <t>Лот № 8911438, Ш № 8959632</t>
  </si>
  <si>
    <t>Лот № 8911599, Ш № 8959828</t>
  </si>
  <si>
    <t>Лот № 8912106, Ш № 8960809</t>
  </si>
  <si>
    <t>Лот № 8913253, Ш № 8963636</t>
  </si>
  <si>
    <t>Лот № 8914924, Ш № 8967256</t>
  </si>
  <si>
    <t>Лот № 8914833, Ш № 8967297</t>
  </si>
  <si>
    <t>Лот № 8916725, Ш № 8969734</t>
  </si>
  <si>
    <t>Лот № 8918883, Ш № 8973791</t>
  </si>
  <si>
    <t>Лот № 8918889, Ш № 8973792</t>
  </si>
  <si>
    <t>Лот № 8919844, Ш № 8976480</t>
  </si>
  <si>
    <t>Лот № 8921409, Ш № 8980196</t>
  </si>
  <si>
    <t>Лот № 8921963, Ш № 8985363</t>
  </si>
  <si>
    <t>Лот № 8922888, Ш № 8986678</t>
  </si>
  <si>
    <t>Лот № 8922899, Ш № 8986710</t>
  </si>
  <si>
    <t>Лот № 8922911, Ш № 8986826</t>
  </si>
  <si>
    <t>Лот № 8922930, Ш № 8986835</t>
  </si>
  <si>
    <t>Лот № 8923996, Ш № 8989948</t>
  </si>
  <si>
    <t>Лот № 8923974, Ш № 8990096</t>
  </si>
  <si>
    <t>Лот № 8923947, Ш № 8990181</t>
  </si>
  <si>
    <t>Лот № 8926193, Ш № 8993258</t>
  </si>
  <si>
    <t>Лот № 8926187, Ш № 8993973</t>
  </si>
  <si>
    <t>Лот № 8926594, Ш № 8994563</t>
  </si>
  <si>
    <t>Лот № 8926671, Ш № 8994582</t>
  </si>
  <si>
    <t>Лот № 8926666, Ш № 8994597</t>
  </si>
  <si>
    <t>Лот № 8927607, Ш № 8995912</t>
  </si>
  <si>
    <t>Лот № 8931283, Ш № 9003733</t>
  </si>
  <si>
    <t>Лот № 8931285, Ш № 9003734</t>
  </si>
  <si>
    <t>Лот № 8931280, Ш № 9003739</t>
  </si>
  <si>
    <t>Лот № 8931983, Ш № 9008767</t>
  </si>
  <si>
    <t>Лот № 8936499, Ш № 9015061</t>
  </si>
  <si>
    <t>Лот № 8936839, Ш № 9015454</t>
  </si>
  <si>
    <t>Лот № 8936842, Ш № 9015535</t>
  </si>
  <si>
    <t>Лот № 8937771, Ш № 9016975</t>
  </si>
  <si>
    <t>Лот № 8937317, Ш № 9017477</t>
  </si>
  <si>
    <t>Лот № 8939942, Ш № 9020568</t>
  </si>
  <si>
    <t>Лот № 8942401, Ш № 9025777</t>
  </si>
  <si>
    <t>ЧП "IDEAL RESULT OFFICIAL" </t>
  </si>
  <si>
    <t xml:space="preserve">ЧП QUVONCH VA PARVOZ </t>
  </si>
  <si>
    <t>ООО АТК Турон</t>
  </si>
  <si>
    <t>ЧП ZAFARON-FAYZ</t>
  </si>
  <si>
    <t>ООО BEST GROUP SMART-M</t>
  </si>
  <si>
    <t>ООО ARTEL JO RABEK AZIZBEK </t>
  </si>
  <si>
    <t>ЯТТ "Мирзаходжаев Хусниддинхужа Фахриддин угли "</t>
  </si>
  <si>
    <t>ООО TRADE IMPULSE</t>
  </si>
  <si>
    <t>YATT "ISOYEV AZIZXON</t>
  </si>
  <si>
    <t>ООО PERFECT SALES MARKE</t>
  </si>
  <si>
    <t>ООО DOSTON GOLD</t>
  </si>
  <si>
    <t>MChJ "TASHPOLIZOLKROVLYA"</t>
  </si>
  <si>
    <t>ООО MISSION</t>
  </si>
  <si>
    <t>ООО DOSTON GOLD IDEAS </t>
  </si>
  <si>
    <t>ООО KAMALAK-TRADE</t>
  </si>
  <si>
    <t>OOO Impress media</t>
  </si>
  <si>
    <t>OOO BEST BUY AND SELL </t>
  </si>
  <si>
    <t>ЧП LEADER ALISHER </t>
  </si>
  <si>
    <t>"YURIDIK ADABIYOTLAR PUBLISH" MCHJ</t>
  </si>
  <si>
    <t>SMARTI МЧЖ </t>
  </si>
  <si>
    <t>ООО WEST SERWER GROUP</t>
  </si>
  <si>
    <t>ООО UNITED BUSINESS</t>
  </si>
  <si>
    <t>MuzaffarAnvar Biznes MChJ</t>
  </si>
  <si>
    <t>"Gafur Gulom nomidagi nashriyot-matbaa ijodiy uyi" DUK </t>
  </si>
  <si>
    <t>Grand Musaffo Savdo Servis</t>
  </si>
  <si>
    <t>ЧП ISLOMJON RAYXONA</t>
  </si>
  <si>
    <t>ООО "KANS SHOP"</t>
  </si>
  <si>
    <t>ООО ELECTRONIC SHOPPING</t>
  </si>
  <si>
    <t>ООО WONDERING</t>
  </si>
  <si>
    <t>ООО PERFECT SALES</t>
  </si>
  <si>
    <t>Dekos Group XK </t>
  </si>
  <si>
    <t>OOO"INTERNATIONAL MONITORING GROUP"</t>
  </si>
  <si>
    <t>"Kolibri" mas uliyati cheklangan jamiyati </t>
  </si>
  <si>
    <t>ЧП BOQIY BUXORO INVEST</t>
  </si>
  <si>
    <t>"MEDIUS" mas uliyati cheklangan jamiyati</t>
  </si>
  <si>
    <t>ООО SEVINCH QUTLUG' QADAMLARI </t>
  </si>
  <si>
    <t>OOO "NEW PROFI TECHNOLOGY"</t>
  </si>
  <si>
    <t>MACRO TECH-R MCHJ</t>
  </si>
  <si>
    <t>Qo`qon Sistem Servis MChJ </t>
  </si>
  <si>
    <t>ООО KVARTET EXPRESS SAVDO PREMIUM</t>
  </si>
  <si>
    <t>"GLOBAL T.S.B" XK</t>
  </si>
  <si>
    <t>OPTIMAL SERVIS FARM MCHJ</t>
  </si>
  <si>
    <t>"ARSENAL D" mas`uliyati cheklangan jamiyati</t>
  </si>
  <si>
    <t>ООО ORZU DOSTON BARAKA</t>
  </si>
  <si>
    <t>ЧП QUVONCH VA PARVOZ</t>
  </si>
  <si>
    <t>ООО "TRUST NORMS"</t>
  </si>
  <si>
    <t>ООО GENERAL PERFECT</t>
  </si>
  <si>
    <t>ЯТТ KARIMOV VALIJON RAXMANOVICH</t>
  </si>
  <si>
    <t>ЧП MUHAMMADSODIQ BARAKOT ULGURJI</t>
  </si>
  <si>
    <t>"ME YOR TA MIR" XK </t>
  </si>
  <si>
    <t>ООО SHUXRAT ALT`OIR 0020</t>
  </si>
  <si>
    <t>"COLOR BUILDING" Masuliyati cheklangan jamiyati</t>
  </si>
  <si>
    <t>ООО NODIRBEK SMART-SERVICE </t>
  </si>
  <si>
    <t>ООО BARAKA BARHAYOT BUSINESS</t>
  </si>
  <si>
    <t>ООО SEVINCH QUTLUG' QADAMLARI</t>
  </si>
  <si>
    <t>ООО LUX GOLD STEMP</t>
  </si>
  <si>
    <t>ООО KVADRO MAX </t>
  </si>
  <si>
    <t>ХК Голиб Фориш</t>
  </si>
  <si>
    <t>RAXMATOV NOMONJON XOLMATOVICH YaTT </t>
  </si>
  <si>
    <t>ООО EZILOLA 1314</t>
  </si>
  <si>
    <t>ЯТТ Каримов Равшан</t>
  </si>
  <si>
    <t>ООО UNITED BUSINESS TRADE LTD</t>
  </si>
  <si>
    <t>EL SHOP LINE N B MCHJ</t>
  </si>
  <si>
    <t>ЧП XOZ SHOP MARKET</t>
  </si>
  <si>
    <t>ООО "AL-ZUBEN"</t>
  </si>
  <si>
    <t>ЧП BEQIYOS SHOX BIZNES</t>
  </si>
  <si>
    <t>"JAMOL-KAMOL BAHOLASH" mas`uliyati cheklangan jamiyati</t>
  </si>
  <si>
    <t>ООО NURMUHAMMAD TRADING STAR</t>
  </si>
  <si>
    <t>Grand Musaffo Savdo Servis MCHJ </t>
  </si>
  <si>
    <t>кг</t>
  </si>
  <si>
    <t>рулон</t>
  </si>
  <si>
    <t>Дизайн ишлаб чиқиш</t>
  </si>
  <si>
    <t>Студенческий билет</t>
  </si>
  <si>
    <t>Хлор</t>
  </si>
  <si>
    <t>Сувенир с национальным орнаментом</t>
  </si>
  <si>
    <t>Услуги по организации кофе брейка</t>
  </si>
  <si>
    <t>Лот № 3116753, Ш № 7554523</t>
  </si>
  <si>
    <t>Лот № 3116756, Ш № 7554557</t>
  </si>
  <si>
    <t>Лот № 3119114, Ш № 7560724</t>
  </si>
  <si>
    <t>Лот № 3133180, Ш № 7592322</t>
  </si>
  <si>
    <t>Лот № 3137427, Ш № 7600571</t>
  </si>
  <si>
    <t>Лот № 3141004, Ш № 7609135</t>
  </si>
  <si>
    <t>Лот № 3142062, Ш № 7610723</t>
  </si>
  <si>
    <t>Лот № 3146204, Ш № 7618474</t>
  </si>
  <si>
    <t>набор</t>
  </si>
  <si>
    <t>миллий дукон</t>
  </si>
  <si>
    <t>ЧП "Мастер-Дизайн"</t>
  </si>
  <si>
    <t>"ZEBO PRINTS" МЧЖ</t>
  </si>
  <si>
    <t xml:space="preserve">OOO "TOSHKENT GULLARI GROUP" </t>
  </si>
  <si>
    <t>ЧП"Zarafshon Foto"</t>
  </si>
  <si>
    <t>ЧП "TURK SHANAY BIZNES"</t>
  </si>
  <si>
    <t>ТТЖ постель 2</t>
  </si>
  <si>
    <t>Кабель, провод, лампа</t>
  </si>
  <si>
    <t>Канцтоварлар</t>
  </si>
  <si>
    <t>Датчик движения</t>
  </si>
  <si>
    <t>Маънавият фотоапарат ТМЗлари</t>
  </si>
  <si>
    <t>Тошойна</t>
  </si>
  <si>
    <t>А4 қоғоз</t>
  </si>
  <si>
    <t>Юридик клиникага ТМЗ</t>
  </si>
  <si>
    <t>ЛЕД лампа</t>
  </si>
  <si>
    <t>5241700 Ш-4830849</t>
  </si>
  <si>
    <t xml:space="preserve">5242653 Ш- 4832629 </t>
  </si>
  <si>
    <t>5242585 Ш-4831885</t>
  </si>
  <si>
    <t>5243978 Ш-4835853</t>
  </si>
  <si>
    <t xml:space="preserve">5242710 Ш-4832488 </t>
  </si>
  <si>
    <t>5249604 Ш-4848241</t>
  </si>
  <si>
    <t>5249589 Ш- 4847403</t>
  </si>
  <si>
    <t>5254683 Ш-4858529</t>
  </si>
  <si>
    <t>5239457 Ш-4825568</t>
  </si>
  <si>
    <t>5255684 Ш-4861813</t>
  </si>
  <si>
    <t>ЯТТ Алимов Косимжон Нозимович</t>
  </si>
  <si>
    <t>SAMARQAND KABEL SAVDO</t>
  </si>
  <si>
    <t>ЧП TRADE PERFEKT LINE</t>
  </si>
  <si>
    <t>ЧП UZ TECH BREND</t>
  </si>
  <si>
    <t>Murod Shokirjon hamkor OOO</t>
  </si>
  <si>
    <t>Family Good Line SP</t>
  </si>
  <si>
    <t>Electonic trading OOO</t>
  </si>
  <si>
    <t>Grand star business OOO</t>
  </si>
  <si>
    <t>квм</t>
  </si>
  <si>
    <t>Дарслик харид қилиш</t>
  </si>
  <si>
    <t>Кофе машина</t>
  </si>
  <si>
    <t>WiFi роутер, коммутатор</t>
  </si>
  <si>
    <t>Бадиий адабиётлар</t>
  </si>
  <si>
    <t>ТТЖ мебель</t>
  </si>
  <si>
    <t xml:space="preserve">Компьютер жамланмалари </t>
  </si>
  <si>
    <t>МФУ принтер</t>
  </si>
  <si>
    <t>Маршрутизатор</t>
  </si>
  <si>
    <t>5240467 Ш-4830381</t>
  </si>
  <si>
    <t xml:space="preserve">5240675 Ш-4830192 </t>
  </si>
  <si>
    <t>5240678 Ш-4830388</t>
  </si>
  <si>
    <t>5242829 Ш-4832550</t>
  </si>
  <si>
    <t>5243997 Ш- 4835761</t>
  </si>
  <si>
    <t>5245336 Ш-4837853</t>
  </si>
  <si>
    <t>5247100 Ш-4842162</t>
  </si>
  <si>
    <t>5247189 Ш- 4842192</t>
  </si>
  <si>
    <t>5247126 Ш-4842151</t>
  </si>
  <si>
    <t>5247776 Ш-4843088</t>
  </si>
  <si>
    <t>5238044 Ш-4821404</t>
  </si>
  <si>
    <t xml:space="preserve">5239239 Ш-4825432 </t>
  </si>
  <si>
    <t>5239450 Ш-4825546</t>
  </si>
  <si>
    <t>5252702 Ш-4856878</t>
  </si>
  <si>
    <t xml:space="preserve">5254219 Ш-4857720 </t>
  </si>
  <si>
    <t>OOO ARTEL JORABEK AZIZBEK</t>
  </si>
  <si>
    <t>"SUPER PERFUME" masuliyati cheklangan jamiyat</t>
  </si>
  <si>
    <t>Анварбек номли ХКТФ</t>
  </si>
  <si>
    <t>OOO EZILOLA 1314</t>
  </si>
  <si>
    <t>GOOD HOPE GROUP</t>
  </si>
  <si>
    <t>Жайхун Юлдузи ХК</t>
  </si>
  <si>
    <t>MCHJ "YOSHLAR MATBUOTI"</t>
  </si>
  <si>
    <t>Vodiy comfort mebellari XK</t>
  </si>
  <si>
    <t>Goodtech OOO</t>
  </si>
  <si>
    <t>Inova Solution OOO</t>
  </si>
  <si>
    <t>Kingdom of programmers OOO</t>
  </si>
  <si>
    <t>Biznes Vodiysi OOO</t>
  </si>
  <si>
    <t>кресло</t>
  </si>
  <si>
    <t>Фотоаппарат, микрафон, прожектор ва камера</t>
  </si>
  <si>
    <t>Камера, микрафон</t>
  </si>
  <si>
    <t>плита, холодильник, вытежка</t>
  </si>
  <si>
    <t>кровать, матрас</t>
  </si>
  <si>
    <t>5238050 Ш-4821480</t>
  </si>
  <si>
    <t>YTT Buvaev Odilhoja Namathonovich</t>
  </si>
  <si>
    <t xml:space="preserve"> ПОКРЫВАЛО,ОДЕЯЛО</t>
  </si>
  <si>
    <t>Совутиш ускуна.га техн. хизмат кўрсатиш</t>
  </si>
  <si>
    <t xml:space="preserve">Дезинфекция </t>
  </si>
  <si>
    <t xml:space="preserve">ТТЖ дезинфекция </t>
  </si>
  <si>
    <t>Ёнғиндан хабар берувчи тизим. Тех.хизмат</t>
  </si>
  <si>
    <t>Декоративные изделия Кенгаш хонасига</t>
  </si>
  <si>
    <t>7077408 Ш-2</t>
  </si>
  <si>
    <t>7086107 Ш-5</t>
  </si>
  <si>
    <t>7086116 Ш-4</t>
  </si>
  <si>
    <t>7087415 Ш-6</t>
  </si>
  <si>
    <t xml:space="preserve">5254958 Ш-4858561 </t>
  </si>
  <si>
    <t>"ISHONCH TERMO SERVIS" МЧЖ</t>
  </si>
  <si>
    <t>Sanitar expet OOO</t>
  </si>
  <si>
    <t>Azizbek strong OOO</t>
  </si>
  <si>
    <t xml:space="preserve">MChJ "Xalqaro Injenerlik Xizmati" </t>
  </si>
  <si>
    <t xml:space="preserve"> 3151685, Ш № 7630483</t>
  </si>
  <si>
    <t>Нексия-3 автомашина</t>
  </si>
  <si>
    <t>тўғридан-тўғри</t>
  </si>
  <si>
    <t>"UZAVTO MOTORS" AJ</t>
  </si>
  <si>
    <t>1959296, №3-407-2021-00369GK</t>
  </si>
  <si>
    <t>интернет</t>
  </si>
  <si>
    <t>ЛСХ экспертизаси</t>
  </si>
  <si>
    <t>телефон хизмати</t>
  </si>
  <si>
    <t>автомашина жорий таъмири</t>
  </si>
  <si>
    <t>е-хат дастури учун</t>
  </si>
  <si>
    <t>нашрларга рақам олиш учун</t>
  </si>
  <si>
    <t>тўғридан тўғри</t>
  </si>
  <si>
    <t>O'ZBEKTELEKOM</t>
  </si>
  <si>
    <t>Узб Рес Кур ваз хузур Шахарсозлик хуж эксперт ДУК</t>
  </si>
  <si>
    <t>ГУП "Республиканский узел специальной связи"</t>
  </si>
  <si>
    <t>OOO "AUTO TECHNIK GROUP"</t>
  </si>
  <si>
    <t>ООО "UNICON-SOFT"</t>
  </si>
  <si>
    <t>Национальная библиотека им.Навои</t>
  </si>
  <si>
    <t>OOO UNIVERSAL MOBIL SYSTEM</t>
  </si>
  <si>
    <t>хизмат</t>
  </si>
  <si>
    <t>1970362, №2042</t>
  </si>
  <si>
    <t>1966274, №К-38</t>
  </si>
  <si>
    <t>1970185, №228/U-32</t>
  </si>
  <si>
    <t>1975863, №17</t>
  </si>
  <si>
    <t>1929688, №32-2021/EXAT</t>
  </si>
  <si>
    <t>1957958, №ISBN-C-25633</t>
  </si>
  <si>
    <t>1955527, №170101569487</t>
  </si>
  <si>
    <t>Интернет хизмати</t>
  </si>
  <si>
    <t>спутник навигацияси хизмати учун</t>
  </si>
  <si>
    <t>Бензин</t>
  </si>
  <si>
    <t>Чикиндиларни олиб кетиш хизмати</t>
  </si>
  <si>
    <t>Ежемесячная абонентская плата за использование Единой межведомственной электрон</t>
  </si>
  <si>
    <t>Лот № 1929930  Ш № 41055471</t>
  </si>
  <si>
    <t>Лот № 1929996, Ш № 19_2244/3500</t>
  </si>
  <si>
    <t>Лот № 1936093,  Ш № 4053/1-U</t>
  </si>
  <si>
    <t>Лот № 1940654,  Ш №  212/53</t>
  </si>
  <si>
    <t>Лот № 1945708,  Ш № 040619</t>
  </si>
  <si>
    <t>Лот № 1954559,  Ш № 1034-2021/IJRO</t>
  </si>
  <si>
    <t>куб метр</t>
  </si>
  <si>
    <t>2-чоракда кушимча келишув тузилган</t>
  </si>
  <si>
    <t>Услуга за горячую воду и тепловую энергию</t>
  </si>
  <si>
    <t>Лот № 1955635,  Ш №. 1447</t>
  </si>
  <si>
    <t>Гкал</t>
  </si>
  <si>
    <t>Услуга за холодную воду и канализацию</t>
  </si>
  <si>
    <t>Услуга за электроэнергию</t>
  </si>
  <si>
    <t>Лот № 1961518,  Ш № 22116</t>
  </si>
  <si>
    <t>Лот № 1961737,  Ш № 0075</t>
  </si>
  <si>
    <t>Лот № 1966143,  Ш № 1057</t>
  </si>
  <si>
    <t>м3</t>
  </si>
  <si>
    <t>киловатт</t>
  </si>
  <si>
    <t>Услуги по газоснабжения</t>
  </si>
  <si>
    <t>Лот № 1970856,  Ш № 260059</t>
  </si>
  <si>
    <t>Лот № 1975028,  Ш № 21386</t>
  </si>
  <si>
    <t>Киловатт</t>
  </si>
  <si>
    <t>Электрон дўкон</t>
  </si>
  <si>
    <t>Лот № 8892553,  Ш №8906174</t>
  </si>
  <si>
    <t>Лот № 8893841,  Ш № 8906846</t>
  </si>
  <si>
    <t>Светильник</t>
  </si>
  <si>
    <t>Лот № 8897224,  Ш № 8917207</t>
  </si>
  <si>
    <t>Лот № 8912379, Ш № 8961251</t>
  </si>
  <si>
    <t>Лот № 8912380, Ш № 8961252</t>
  </si>
  <si>
    <t>Лот № 8926211, Ш № 8993249</t>
  </si>
  <si>
    <t>Фужер</t>
  </si>
  <si>
    <t>Лот № 8927705, Ш № 8996123</t>
  </si>
  <si>
    <t>Ворота футбольные</t>
  </si>
  <si>
    <t>Лот № 8938492, Ш № 9018470</t>
  </si>
  <si>
    <t>Лот № 8938452, Ш № 9018489</t>
  </si>
  <si>
    <t>Лот № 8940167, Ш № 9021480</t>
  </si>
  <si>
    <t>ТТЖ ёнгиндан хабар бер.тиз.техн.хизм. кўрсатиш</t>
  </si>
  <si>
    <t>Лот № 7087412 № 7</t>
  </si>
  <si>
    <t>ЖАМИ</t>
  </si>
  <si>
    <t>2021 йилда Тошкент давлат юридик университетига бюджетдан ажратилган маблағларнинг чегараланган миқдорининг ўз тасарруфидаги бюджет ташкилотлари кесимида тақсимоти тўғрисида</t>
  </si>
  <si>
    <t>ELBURS-MEGA TRADE MCHJ</t>
  </si>
  <si>
    <t>OOO "UMAKANSUL BUSINESS"</t>
  </si>
  <si>
    <t>YATT Pardayev Tursun Shuhratulla Ogli</t>
  </si>
  <si>
    <t>OOO "HONEST COMMERCE"</t>
  </si>
  <si>
    <t>ООО ZUN NUN</t>
  </si>
  <si>
    <t>ЧП"KANS SHOP"</t>
  </si>
  <si>
    <t>ООО "ХУСНИЯ АНАСХОН"</t>
  </si>
  <si>
    <t>OOO "INDEPEND MANAGERS"</t>
  </si>
  <si>
    <t>OOO Sezam texno servis</t>
  </si>
  <si>
    <t>OOO "INTERNATIONAL MONITORING GROUP"</t>
  </si>
  <si>
    <t>"Чинобод нефт база"МЧЖ</t>
  </si>
  <si>
    <t xml:space="preserve">АТП "Юнусобод-Махсустранс" </t>
  </si>
  <si>
    <t xml:space="preserve">УП ПО " ТОШИССИККУВВАТИ" </t>
  </si>
  <si>
    <t xml:space="preserve"> OOO "TOSHKENT SHAHAR SUV TAMINOTI"</t>
  </si>
  <si>
    <t>ОАО "Таш ГОР ПЭС" Олмазор ТЭТ</t>
  </si>
  <si>
    <t>ОАО "Таш ГОР ПЭС" Юнусобод ТЭТ</t>
  </si>
  <si>
    <t xml:space="preserve">Пискент туман Электр тармоклари </t>
  </si>
  <si>
    <t>"HUDUDGAZTA'MINOT" AJ</t>
  </si>
  <si>
    <t>______________ (ой) 2021 йил *</t>
  </si>
  <si>
    <t>2021 йилда Тадбиркорлик субъектларига тақдим этилган солиқ имтиёзлари тўғрисида</t>
  </si>
  <si>
    <t>2021 йилда Тадбиркорлик субъектларига тақдим этилган божхона имтиёзлари тўғрисида</t>
  </si>
  <si>
    <t>2021 йилда Ўзбекистон Республикасининг Давлат молиявий назорат 
органлари томонидан ўтказилган назорат тадбирлари юзасидаги</t>
  </si>
  <si>
    <t>2021 йилда Тошкент давлат юридик университетига Давлат мақсадли жамғармалардан ажратилган 
субсидиялар, кредитлар ҳамда тижорат банкларига жойлаштирилган депозитлар тўғрисидаги</t>
  </si>
  <si>
    <t>Тошкент давлат юридик университети  қўшимча манбалари ҳисобидан харид қилинган товарлар 
ҳамда хизматлар, қурилиш, реконструкция қилиш ва таъмирлаш ишлари олиб борилаётган объектлар рўйхати, шунингдек қурилиш-таъмирлаш ишларининг молиялаштирилиши тўғрисида</t>
  </si>
  <si>
    <t>2021 йил 1-чорак Тошкент давлат юридик университети томонидан ўтказилган танловлар (тендерлар) ва амалга 
оширилган давлат харидлари тўғрисидаги</t>
  </si>
  <si>
    <t>2021 йил 1-чоракда Тошкент давлат юридик университетида капитал қўйилмалар ҳисобидан амалга оширилаётган лойиҳаларнинг ижроси тўғрисидаги
МАЪЛУМОТЛАР</t>
  </si>
  <si>
    <t>2021 йил 1-чоракда Тошкент давлат юридик университет томонидан асосий воситалар харид қилиш учун ўтказилган танловлар (тендерлар) ва амалга оширилган давлат харидлари тўғрисидаги</t>
  </si>
  <si>
    <t>2021 йил 1-чоракда Тошкент давлат юридик университет томонидан томонидан кам баҳоли ва тез эскирувчи буюмлар ва хизматлар харид қилиш учун ўтказилган танловлар 
(тендерлар) ва амалга оширилган давлат харидлари тўғрисидаги</t>
  </si>
  <si>
    <t>2021 йил 1-чоракда Тошкент давлат юридик университети томонидан қурилиш, реконструкция қилиш ва таъмирлаш ишлари бўйича ўтказилган танловлар (тендерлар) тўғрисидаги</t>
  </si>
  <si>
    <t xml:space="preserve">2021 йил 1-чоракда Ўзбекистон Республикасининг Давлат бюджетидан молиялаштириладиган ижтимоий ва ишлаб чиқариш 
инфратузилмасини ривожлантириш дастурларининг ижро этилиши тўғрисидаги </t>
  </si>
  <si>
    <t xml:space="preserve">2021 йил 1-чоракда Ўзбекистон Республикасининг Давлат бюджетидан молиялаштириладиган ижтимоий ва ишлаб чиқариш инфратузилмасини ривожлантириш 
дастурларининг ижро этилиши тўғрисидаги </t>
  </si>
  <si>
    <t>АТБ Қишлоқ қурилиш банк</t>
  </si>
  <si>
    <t xml:space="preserve">206916313
</t>
  </si>
  <si>
    <t>2021 йил 29 январдаги ВТ110-сон шартнома</t>
  </si>
  <si>
    <t>2021 йил 03 февралдаги ВТ114-сон шартнома</t>
  </si>
  <si>
    <t>АТБ Микрокредитбанк</t>
  </si>
  <si>
    <t xml:space="preserve">200547792
</t>
  </si>
  <si>
    <t>2021 йил 12 февралдаги ВТ136-сон шартнома</t>
  </si>
  <si>
    <t>АТ "Халқ банки"</t>
  </si>
  <si>
    <t>2021 йил 19 февралдаги ВТ151-сон шартнома</t>
  </si>
  <si>
    <t>"Асакабанк" АЖ</t>
  </si>
  <si>
    <t>2021 йил 02 мартдаги ВТ159-сон шартнома</t>
  </si>
  <si>
    <t>2021 йил 10 мартдаги ВТ178-сон шартнома</t>
  </si>
  <si>
    <t>ТДЮУ</t>
  </si>
  <si>
    <t>Корхона СТИР</t>
  </si>
  <si>
    <t>Етказиб берувчи томонидан товарлар етказиб берилмаганлиги сабабли шартнома бекор қилинган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</si>
</sst>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_-* #,##0.00_р_._-;\-* #,##0.00_р_._-;_-* &quot;-&quot;??_р_._-;_-@_-"/>
    <numFmt numFmtId="182" formatCode="0.00000"/>
    <numFmt numFmtId="183" formatCode="#,##0.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name val="Calibri"/>
      <family val="2"/>
    </font>
    <font>
      <b/>
      <sz val="12"/>
      <color indexed="18"/>
      <name val="Times New Roman"/>
      <family val="1"/>
    </font>
    <font>
      <sz val="11"/>
      <color indexed="18"/>
      <name val="Times New Roman"/>
      <family val="1"/>
    </font>
    <font>
      <sz val="12"/>
      <color indexed="1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63"/>
      <name val="Times New Roman"/>
      <family val="1"/>
    </font>
    <font>
      <sz val="10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8"/>
      <name val="Times New Roman"/>
      <family val="1"/>
    </font>
    <font>
      <i/>
      <sz val="12"/>
      <color indexed="8"/>
      <name val="Times New Roman"/>
      <family val="1"/>
    </font>
    <font>
      <sz val="10"/>
      <color indexed="57"/>
      <name val="Times New Roman"/>
      <family val="1"/>
    </font>
    <font>
      <sz val="10"/>
      <color indexed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0080"/>
      <name val="Times New Roman"/>
      <family val="1"/>
    </font>
    <font>
      <b/>
      <sz val="12"/>
      <color rgb="FF000000"/>
      <name val="Times New Roman"/>
      <family val="1"/>
    </font>
    <font>
      <sz val="11"/>
      <color rgb="FF000080"/>
      <name val="Times New Roman"/>
      <family val="1"/>
    </font>
    <font>
      <sz val="12"/>
      <color rgb="FF00008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333333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color rgb="FF000080"/>
      <name val="Times New Roman"/>
      <family val="1"/>
    </font>
    <font>
      <i/>
      <sz val="12"/>
      <color rgb="FF000000"/>
      <name val="Times New Roman"/>
      <family val="1"/>
    </font>
    <font>
      <sz val="10"/>
      <color rgb="FF339966"/>
      <name val="Times New Roman"/>
      <family val="1"/>
    </font>
    <font>
      <sz val="10"/>
      <color rgb="FF00008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59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vertical="top" wrapText="1"/>
    </xf>
    <xf numFmtId="0" fontId="45" fillId="0" borderId="0" xfId="42" applyAlignment="1">
      <alignment horizontal="center" vertical="center"/>
    </xf>
    <xf numFmtId="0" fontId="26" fillId="0" borderId="0" xfId="42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/>
    </xf>
    <xf numFmtId="0" fontId="64" fillId="0" borderId="0" xfId="0" applyFont="1" applyAlignment="1">
      <alignment wrapText="1"/>
    </xf>
    <xf numFmtId="0" fontId="64" fillId="0" borderId="0" xfId="0" applyFont="1" applyAlignment="1">
      <alignment horizontal="center" wrapText="1"/>
    </xf>
    <xf numFmtId="0" fontId="62" fillId="0" borderId="0" xfId="0" applyFont="1" applyAlignment="1">
      <alignment vertical="center"/>
    </xf>
    <xf numFmtId="0" fontId="65" fillId="0" borderId="0" xfId="0" applyFont="1" applyAlignment="1">
      <alignment horizontal="center" vertical="center" wrapText="1"/>
    </xf>
    <xf numFmtId="0" fontId="60" fillId="33" borderId="10" xfId="0" applyFont="1" applyFill="1" applyBorder="1" applyAlignment="1">
      <alignment vertical="center" wrapText="1"/>
    </xf>
    <xf numFmtId="0" fontId="64" fillId="0" borderId="0" xfId="0" applyFont="1" applyAlignment="1">
      <alignment horizontal="center"/>
    </xf>
    <xf numFmtId="0" fontId="45" fillId="33" borderId="10" xfId="42" applyFill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6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wrapText="1"/>
    </xf>
    <xf numFmtId="0" fontId="59" fillId="33" borderId="10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vertical="center"/>
    </xf>
    <xf numFmtId="0" fontId="61" fillId="33" borderId="0" xfId="0" applyFont="1" applyFill="1" applyAlignment="1">
      <alignment vertical="top" wrapText="1"/>
    </xf>
    <xf numFmtId="0" fontId="61" fillId="33" borderId="0" xfId="0" applyFont="1" applyFill="1" applyAlignment="1">
      <alignment/>
    </xf>
    <xf numFmtId="0" fontId="61" fillId="33" borderId="0" xfId="0" applyFont="1" applyFill="1" applyBorder="1" applyAlignment="1">
      <alignment vertical="top" wrapText="1"/>
    </xf>
    <xf numFmtId="0" fontId="59" fillId="33" borderId="0" xfId="0" applyFont="1" applyFill="1" applyBorder="1" applyAlignment="1">
      <alignment vertical="center"/>
    </xf>
    <xf numFmtId="0" fontId="61" fillId="33" borderId="10" xfId="0" applyFont="1" applyFill="1" applyBorder="1" applyAlignment="1">
      <alignment horizontal="left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45" fillId="34" borderId="10" xfId="42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vertical="center" wrapText="1"/>
    </xf>
    <xf numFmtId="0" fontId="0" fillId="34" borderId="0" xfId="0" applyFill="1" applyAlignment="1">
      <alignment/>
    </xf>
    <xf numFmtId="0" fontId="61" fillId="33" borderId="10" xfId="0" applyFont="1" applyFill="1" applyBorder="1" applyAlignment="1">
      <alignment vertical="center" wrapText="1"/>
    </xf>
    <xf numFmtId="0" fontId="61" fillId="35" borderId="1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horizontal="center" vertical="center" wrapText="1"/>
    </xf>
    <xf numFmtId="4" fontId="61" fillId="33" borderId="10" xfId="0" applyNumberFormat="1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4" fontId="68" fillId="33" borderId="10" xfId="0" applyNumberFormat="1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center" vertical="center" wrapText="1"/>
    </xf>
    <xf numFmtId="4" fontId="61" fillId="35" borderId="10" xfId="0" applyNumberFormat="1" applyFont="1" applyFill="1" applyBorder="1" applyAlignment="1">
      <alignment horizontal="center" vertical="center" wrapText="1"/>
    </xf>
    <xf numFmtId="0" fontId="61" fillId="35" borderId="0" xfId="0" applyFont="1" applyFill="1" applyAlignment="1">
      <alignment/>
    </xf>
    <xf numFmtId="0" fontId="61" fillId="35" borderId="10" xfId="0" applyFont="1" applyFill="1" applyBorder="1" applyAlignment="1">
      <alignment horizontal="center" vertical="center"/>
    </xf>
    <xf numFmtId="180" fontId="61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4" fontId="61" fillId="35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vertical="center" wrapText="1"/>
    </xf>
    <xf numFmtId="0" fontId="61" fillId="35" borderId="12" xfId="0" applyFont="1" applyFill="1" applyBorder="1" applyAlignment="1">
      <alignment horizontal="center" vertical="center" wrapText="1"/>
    </xf>
    <xf numFmtId="0" fontId="61" fillId="35" borderId="13" xfId="0" applyFont="1" applyFill="1" applyBorder="1" applyAlignment="1">
      <alignment horizontal="center" vertical="center" wrapText="1"/>
    </xf>
    <xf numFmtId="4" fontId="68" fillId="35" borderId="10" xfId="0" applyNumberFormat="1" applyFont="1" applyFill="1" applyBorder="1" applyAlignment="1">
      <alignment horizontal="center" vertical="center" wrapText="1"/>
    </xf>
    <xf numFmtId="0" fontId="2" fillId="35" borderId="0" xfId="42" applyFont="1" applyFill="1" applyAlignment="1">
      <alignment horizontal="center" vertical="center"/>
    </xf>
    <xf numFmtId="0" fontId="69" fillId="0" borderId="0" xfId="0" applyFont="1" applyAlignment="1">
      <alignment/>
    </xf>
    <xf numFmtId="0" fontId="69" fillId="35" borderId="0" xfId="0" applyFont="1" applyFill="1" applyAlignment="1">
      <alignment/>
    </xf>
    <xf numFmtId="0" fontId="69" fillId="0" borderId="0" xfId="0" applyFont="1" applyAlignment="1">
      <alignment horizontal="center"/>
    </xf>
    <xf numFmtId="0" fontId="2" fillId="35" borderId="10" xfId="0" applyNumberFormat="1" applyFont="1" applyFill="1" applyBorder="1" applyAlignment="1">
      <alignment horizontal="center" vertical="center" wrapText="1"/>
    </xf>
    <xf numFmtId="0" fontId="61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2" fillId="35" borderId="0" xfId="0" applyFont="1" applyFill="1" applyAlignment="1">
      <alignment/>
    </xf>
    <xf numFmtId="0" fontId="2" fillId="35" borderId="11" xfId="0" applyFont="1" applyFill="1" applyBorder="1" applyAlignment="1">
      <alignment horizontal="center" vertical="center" wrapText="1"/>
    </xf>
    <xf numFmtId="0" fontId="67" fillId="35" borderId="10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70" fillId="35" borderId="10" xfId="0" applyFont="1" applyFill="1" applyBorder="1" applyAlignment="1">
      <alignment horizontal="center" vertical="center" wrapText="1"/>
    </xf>
    <xf numFmtId="0" fontId="33" fillId="35" borderId="14" xfId="0" applyFont="1" applyFill="1" applyBorder="1" applyAlignment="1">
      <alignment horizontal="center" vertical="center" wrapText="1"/>
    </xf>
    <xf numFmtId="4" fontId="61" fillId="35" borderId="0" xfId="0" applyNumberFormat="1" applyFont="1" applyFill="1" applyAlignment="1">
      <alignment/>
    </xf>
    <xf numFmtId="2" fontId="61" fillId="33" borderId="10" xfId="0" applyNumberFormat="1" applyFont="1" applyFill="1" applyBorder="1" applyAlignment="1">
      <alignment horizontal="center" vertical="center" wrapText="1"/>
    </xf>
    <xf numFmtId="4" fontId="69" fillId="0" borderId="0" xfId="0" applyNumberFormat="1" applyFont="1" applyAlignment="1">
      <alignment horizontal="center"/>
    </xf>
    <xf numFmtId="0" fontId="61" fillId="33" borderId="10" xfId="0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center" vertical="center" wrapText="1"/>
    </xf>
    <xf numFmtId="0" fontId="67" fillId="35" borderId="10" xfId="0" applyFont="1" applyFill="1" applyBorder="1" applyAlignment="1">
      <alignment horizontal="center" vertical="center" wrapText="1"/>
    </xf>
    <xf numFmtId="180" fontId="61" fillId="35" borderId="10" xfId="0" applyNumberFormat="1" applyFont="1" applyFill="1" applyBorder="1" applyAlignment="1">
      <alignment horizontal="center" vertical="center" wrapText="1"/>
    </xf>
    <xf numFmtId="3" fontId="68" fillId="33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0" fillId="36" borderId="10" xfId="0" applyFont="1" applyFill="1" applyBorder="1" applyAlignment="1">
      <alignment horizontal="center" vertical="center" wrapText="1"/>
    </xf>
    <xf numFmtId="180" fontId="70" fillId="36" borderId="10" xfId="0" applyNumberFormat="1" applyFont="1" applyFill="1" applyBorder="1" applyAlignment="1">
      <alignment horizontal="center" vertical="center" wrapText="1"/>
    </xf>
    <xf numFmtId="0" fontId="71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60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173" fontId="61" fillId="33" borderId="10" xfId="60" applyFont="1" applyFill="1" applyBorder="1" applyAlignment="1">
      <alignment horizontal="center" vertical="center" wrapText="1"/>
    </xf>
    <xf numFmtId="173" fontId="61" fillId="33" borderId="10" xfId="60" applyFont="1" applyFill="1" applyBorder="1" applyAlignment="1">
      <alignment vertical="center" wrapText="1"/>
    </xf>
    <xf numFmtId="173" fontId="61" fillId="33" borderId="10" xfId="60" applyFont="1" applyFill="1" applyBorder="1" applyAlignment="1">
      <alignment vertical="top" wrapText="1"/>
    </xf>
    <xf numFmtId="173" fontId="61" fillId="33" borderId="10" xfId="0" applyNumberFormat="1" applyFont="1" applyFill="1" applyBorder="1" applyAlignment="1">
      <alignment vertical="center" wrapText="1"/>
    </xf>
    <xf numFmtId="173" fontId="59" fillId="33" borderId="10" xfId="0" applyNumberFormat="1" applyFont="1" applyFill="1" applyBorder="1" applyAlignment="1">
      <alignment horizontal="center" vertical="center" wrapText="1"/>
    </xf>
    <xf numFmtId="0" fontId="72" fillId="35" borderId="10" xfId="0" applyFont="1" applyFill="1" applyBorder="1" applyAlignment="1">
      <alignment horizontal="center" vertical="center" wrapText="1"/>
    </xf>
    <xf numFmtId="0" fontId="72" fillId="35" borderId="10" xfId="0" applyFont="1" applyFill="1" applyBorder="1" applyAlignment="1">
      <alignment vertical="center" wrapText="1"/>
    </xf>
    <xf numFmtId="0" fontId="72" fillId="0" borderId="10" xfId="0" applyFont="1" applyBorder="1" applyAlignment="1">
      <alignment horizontal="center" vertical="center" wrapText="1"/>
    </xf>
    <xf numFmtId="180" fontId="72" fillId="35" borderId="10" xfId="0" applyNumberFormat="1" applyFont="1" applyFill="1" applyBorder="1" applyAlignment="1">
      <alignment horizontal="center" vertical="center"/>
    </xf>
    <xf numFmtId="4" fontId="72" fillId="35" borderId="10" xfId="0" applyNumberFormat="1" applyFont="1" applyFill="1" applyBorder="1" applyAlignment="1">
      <alignment horizontal="center" vertical="center" wrapText="1"/>
    </xf>
    <xf numFmtId="0" fontId="73" fillId="35" borderId="10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horizontal="center" wrapText="1"/>
    </xf>
    <xf numFmtId="0" fontId="59" fillId="33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/>
    </xf>
    <xf numFmtId="0" fontId="64" fillId="0" borderId="0" xfId="0" applyFont="1" applyAlignment="1">
      <alignment horizontal="center" wrapText="1"/>
    </xf>
    <xf numFmtId="0" fontId="59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horizontal="center"/>
    </xf>
    <xf numFmtId="0" fontId="61" fillId="33" borderId="10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wrapText="1"/>
    </xf>
    <xf numFmtId="0" fontId="67" fillId="33" borderId="10" xfId="0" applyFont="1" applyFill="1" applyBorder="1" applyAlignment="1">
      <alignment horizontal="center" vertical="center" wrapText="1"/>
    </xf>
    <xf numFmtId="0" fontId="61" fillId="35" borderId="14" xfId="0" applyFont="1" applyFill="1" applyBorder="1" applyAlignment="1">
      <alignment horizontal="center" vertical="center" wrapText="1"/>
    </xf>
    <xf numFmtId="0" fontId="61" fillId="35" borderId="13" xfId="0" applyFont="1" applyFill="1" applyBorder="1" applyAlignment="1">
      <alignment horizontal="center" vertical="center" wrapText="1"/>
    </xf>
    <xf numFmtId="0" fontId="61" fillId="35" borderId="12" xfId="0" applyFont="1" applyFill="1" applyBorder="1" applyAlignment="1">
      <alignment horizontal="center" vertical="center" wrapText="1"/>
    </xf>
    <xf numFmtId="0" fontId="76" fillId="35" borderId="0" xfId="0" applyFont="1" applyFill="1" applyAlignment="1">
      <alignment horizontal="center" vertical="center" wrapText="1"/>
    </xf>
    <xf numFmtId="0" fontId="76" fillId="35" borderId="0" xfId="0" applyFont="1" applyFill="1" applyAlignment="1">
      <alignment horizontal="center" vertical="center"/>
    </xf>
    <xf numFmtId="0" fontId="61" fillId="35" borderId="10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wrapText="1"/>
    </xf>
    <xf numFmtId="0" fontId="2" fillId="35" borderId="0" xfId="0" applyFont="1" applyFill="1" applyAlignment="1">
      <alignment horizontal="center"/>
    </xf>
    <xf numFmtId="0" fontId="67" fillId="35" borderId="10" xfId="0" applyFont="1" applyFill="1" applyBorder="1" applyAlignment="1">
      <alignment horizontal="center" vertical="center" wrapText="1"/>
    </xf>
    <xf numFmtId="0" fontId="61" fillId="35" borderId="11" xfId="0" applyFont="1" applyFill="1" applyBorder="1" applyAlignment="1">
      <alignment horizontal="center" vertical="center" wrapText="1"/>
    </xf>
    <xf numFmtId="0" fontId="61" fillId="35" borderId="16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59" fillId="33" borderId="17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vertical="center" wrapText="1"/>
    </xf>
    <xf numFmtId="0" fontId="61" fillId="33" borderId="14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javascript:scrollText(5421891)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3"/>
  <sheetViews>
    <sheetView zoomScalePageLayoutView="0" workbookViewId="0" topLeftCell="A7">
      <selection activeCell="C11" sqref="C11"/>
    </sheetView>
  </sheetViews>
  <sheetFormatPr defaultColWidth="9.140625" defaultRowHeight="15"/>
  <cols>
    <col min="1" max="1" width="7.8515625" style="0" customWidth="1"/>
    <col min="2" max="2" width="19.140625" style="0" customWidth="1"/>
    <col min="3" max="3" width="65.7109375" style="0" customWidth="1"/>
    <col min="4" max="4" width="31.7109375" style="0" customWidth="1"/>
  </cols>
  <sheetData>
    <row r="3" spans="1:4" ht="53.25" customHeight="1">
      <c r="A3" s="105" t="s">
        <v>176</v>
      </c>
      <c r="B3" s="106"/>
      <c r="C3" s="106"/>
      <c r="D3" s="106"/>
    </row>
    <row r="4" spans="1:4" ht="37.5" customHeight="1">
      <c r="A4" s="107" t="s">
        <v>177</v>
      </c>
      <c r="B4" s="107"/>
      <c r="C4" s="107"/>
      <c r="D4" s="107"/>
    </row>
    <row r="8" spans="1:4" ht="44.25" customHeight="1">
      <c r="A8" s="1" t="s">
        <v>0</v>
      </c>
      <c r="B8" s="1" t="s">
        <v>168</v>
      </c>
      <c r="C8" s="1" t="s">
        <v>169</v>
      </c>
      <c r="D8" s="1" t="s">
        <v>170</v>
      </c>
    </row>
    <row r="9" spans="1:4" ht="38.25">
      <c r="A9" s="17" t="s">
        <v>9</v>
      </c>
      <c r="B9" s="2" t="s">
        <v>178</v>
      </c>
      <c r="C9" s="28" t="s">
        <v>193</v>
      </c>
      <c r="D9" s="3" t="s">
        <v>207</v>
      </c>
    </row>
    <row r="10" spans="1:4" ht="25.5">
      <c r="A10" s="17" t="s">
        <v>10</v>
      </c>
      <c r="B10" s="2" t="s">
        <v>179</v>
      </c>
      <c r="C10" s="3" t="s">
        <v>194</v>
      </c>
      <c r="D10" s="3" t="s">
        <v>208</v>
      </c>
    </row>
    <row r="11" spans="1:4" s="33" customFormat="1" ht="25.5">
      <c r="A11" s="30" t="s">
        <v>11</v>
      </c>
      <c r="B11" s="31" t="s">
        <v>180</v>
      </c>
      <c r="C11" s="32" t="s">
        <v>195</v>
      </c>
      <c r="D11" s="32" t="s">
        <v>208</v>
      </c>
    </row>
    <row r="12" spans="1:4" s="33" customFormat="1" ht="38.25">
      <c r="A12" s="30" t="s">
        <v>26</v>
      </c>
      <c r="B12" s="31" t="s">
        <v>181</v>
      </c>
      <c r="C12" s="32" t="s">
        <v>196</v>
      </c>
      <c r="D12" s="32" t="s">
        <v>208</v>
      </c>
    </row>
    <row r="13" spans="1:4" s="33" customFormat="1" ht="38.25">
      <c r="A13" s="30" t="s">
        <v>58</v>
      </c>
      <c r="B13" s="31" t="s">
        <v>182</v>
      </c>
      <c r="C13" s="32" t="s">
        <v>197</v>
      </c>
      <c r="D13" s="32" t="s">
        <v>208</v>
      </c>
    </row>
    <row r="14" spans="1:4" s="33" customFormat="1" ht="25.5">
      <c r="A14" s="30" t="s">
        <v>59</v>
      </c>
      <c r="B14" s="31" t="s">
        <v>183</v>
      </c>
      <c r="C14" s="32" t="s">
        <v>198</v>
      </c>
      <c r="D14" s="32" t="s">
        <v>208</v>
      </c>
    </row>
    <row r="15" spans="1:4" ht="38.25">
      <c r="A15" s="17" t="s">
        <v>116</v>
      </c>
      <c r="B15" s="2" t="s">
        <v>184</v>
      </c>
      <c r="C15" s="3" t="s">
        <v>199</v>
      </c>
      <c r="D15" s="3" t="s">
        <v>207</v>
      </c>
    </row>
    <row r="16" spans="1:4" ht="38.25">
      <c r="A16" s="17" t="s">
        <v>117</v>
      </c>
      <c r="B16" s="2" t="s">
        <v>185</v>
      </c>
      <c r="C16" s="3" t="s">
        <v>200</v>
      </c>
      <c r="D16" s="3" t="s">
        <v>208</v>
      </c>
    </row>
    <row r="17" spans="1:4" ht="15.75">
      <c r="A17" s="17" t="s">
        <v>118</v>
      </c>
      <c r="B17" s="2" t="s">
        <v>186</v>
      </c>
      <c r="C17" s="3" t="s">
        <v>201</v>
      </c>
      <c r="D17" s="3" t="s">
        <v>208</v>
      </c>
    </row>
    <row r="18" spans="1:4" ht="15.75">
      <c r="A18" s="17" t="s">
        <v>119</v>
      </c>
      <c r="B18" s="2" t="s">
        <v>187</v>
      </c>
      <c r="C18" s="3" t="s">
        <v>201</v>
      </c>
      <c r="D18" s="3" t="s">
        <v>208</v>
      </c>
    </row>
    <row r="19" spans="1:4" ht="25.5">
      <c r="A19" s="17" t="s">
        <v>171</v>
      </c>
      <c r="B19" s="2" t="s">
        <v>188</v>
      </c>
      <c r="C19" s="3" t="s">
        <v>202</v>
      </c>
      <c r="D19" s="3" t="s">
        <v>208</v>
      </c>
    </row>
    <row r="20" spans="1:4" ht="25.5">
      <c r="A20" s="17" t="s">
        <v>172</v>
      </c>
      <c r="B20" s="2" t="s">
        <v>189</v>
      </c>
      <c r="C20" s="3" t="s">
        <v>203</v>
      </c>
      <c r="D20" s="3" t="s">
        <v>208</v>
      </c>
    </row>
    <row r="21" spans="1:4" ht="25.5">
      <c r="A21" s="17" t="s">
        <v>173</v>
      </c>
      <c r="B21" s="2" t="s">
        <v>190</v>
      </c>
      <c r="C21" s="3" t="s">
        <v>204</v>
      </c>
      <c r="D21" s="3" t="s">
        <v>207</v>
      </c>
    </row>
    <row r="22" spans="1:4" ht="25.5">
      <c r="A22" s="17" t="s">
        <v>174</v>
      </c>
      <c r="B22" s="2" t="s">
        <v>191</v>
      </c>
      <c r="C22" s="3" t="s">
        <v>205</v>
      </c>
      <c r="D22" s="3" t="s">
        <v>207</v>
      </c>
    </row>
    <row r="23" spans="1:4" ht="51">
      <c r="A23" s="17" t="s">
        <v>175</v>
      </c>
      <c r="B23" s="2" t="s">
        <v>192</v>
      </c>
      <c r="C23" s="3" t="s">
        <v>206</v>
      </c>
      <c r="D23" s="3" t="s">
        <v>208</v>
      </c>
    </row>
  </sheetData>
  <sheetProtection/>
  <mergeCells count="2">
    <mergeCell ref="A3:D3"/>
    <mergeCell ref="A4:D4"/>
  </mergeCells>
  <hyperlinks>
    <hyperlink ref="A9" location="'1-илова '!A1" display="1."/>
    <hyperlink ref="A10" location="'2-илова'!A1" display="2."/>
    <hyperlink ref="A11" location="'3-илова'!A1" display="3."/>
    <hyperlink ref="A12" location="'4-илова'!A1" display="4."/>
    <hyperlink ref="A13" location="'5-илова'!A1" display="5."/>
    <hyperlink ref="A14" location="'6-илова'!A1" display="6."/>
    <hyperlink ref="A15" location="'7-илова'!A1" display="7."/>
    <hyperlink ref="A16" location="'8-илова'!A1" display="8."/>
    <hyperlink ref="A17" location="'9-илова'!A1" display="9."/>
    <hyperlink ref="A18" location="'10-илова'!A1" display="10."/>
    <hyperlink ref="A19" location="'11-илова'!A1" display="11."/>
    <hyperlink ref="A20" location="'12-илова'!A1" display="12."/>
    <hyperlink ref="A21" location="'13-илова'!A1" display="13."/>
    <hyperlink ref="A22" location="'14-илова'!A1" display="14."/>
    <hyperlink ref="A23" location="'15-илова'!A1" display="15.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A6" sqref="A6:F6"/>
    </sheetView>
  </sheetViews>
  <sheetFormatPr defaultColWidth="9.140625" defaultRowHeight="15"/>
  <cols>
    <col min="2" max="2" width="16.140625" style="0" customWidth="1"/>
    <col min="3" max="3" width="14.00390625" style="0" customWidth="1"/>
    <col min="4" max="4" width="15.57421875" style="0" customWidth="1"/>
    <col min="5" max="5" width="18.140625" style="0" customWidth="1"/>
    <col min="6" max="6" width="24.28125" style="0" customWidth="1"/>
  </cols>
  <sheetData>
    <row r="1" spans="5:7" ht="63.75" customHeight="1">
      <c r="E1" s="116" t="s">
        <v>71</v>
      </c>
      <c r="F1" s="116"/>
      <c r="G1" s="11"/>
    </row>
    <row r="2" spans="5:7" ht="15">
      <c r="E2" s="120" t="s">
        <v>121</v>
      </c>
      <c r="F2" s="120"/>
      <c r="G2" s="18"/>
    </row>
    <row r="4" spans="1:6" ht="15.75">
      <c r="A4" s="110" t="s">
        <v>94</v>
      </c>
      <c r="B4" s="110"/>
      <c r="C4" s="110"/>
      <c r="D4" s="110"/>
      <c r="E4" s="110"/>
      <c r="F4" s="110"/>
    </row>
    <row r="5" spans="1:6" ht="15.75">
      <c r="A5" s="111" t="s">
        <v>95</v>
      </c>
      <c r="B5" s="111"/>
      <c r="C5" s="111"/>
      <c r="D5" s="111"/>
      <c r="E5" s="111"/>
      <c r="F5" s="111"/>
    </row>
    <row r="6" spans="1:6" ht="15.75">
      <c r="A6" s="142" t="s">
        <v>663</v>
      </c>
      <c r="B6" s="142"/>
      <c r="C6" s="142"/>
      <c r="D6" s="142"/>
      <c r="E6" s="142"/>
      <c r="F6" s="142"/>
    </row>
    <row r="7" spans="1:6" ht="31.5">
      <c r="A7" s="8" t="s">
        <v>0</v>
      </c>
      <c r="B7" s="8" t="s">
        <v>97</v>
      </c>
      <c r="C7" s="8" t="s">
        <v>98</v>
      </c>
      <c r="D7" s="8" t="s">
        <v>99</v>
      </c>
      <c r="E7" s="8" t="s">
        <v>100</v>
      </c>
      <c r="F7" s="8" t="s">
        <v>101</v>
      </c>
    </row>
    <row r="8" spans="1:6" ht="15">
      <c r="A8" s="10"/>
      <c r="B8" s="10"/>
      <c r="C8" s="10"/>
      <c r="D8" s="20"/>
      <c r="E8" s="20"/>
      <c r="F8" s="20"/>
    </row>
    <row r="9" spans="1:6" ht="15">
      <c r="A9" s="10"/>
      <c r="B9" s="10"/>
      <c r="C9" s="10"/>
      <c r="D9" s="20"/>
      <c r="E9" s="20"/>
      <c r="F9" s="20"/>
    </row>
    <row r="10" spans="1:6" ht="15">
      <c r="A10" s="10"/>
      <c r="B10" s="10"/>
      <c r="C10" s="10"/>
      <c r="D10" s="20"/>
      <c r="E10" s="20"/>
      <c r="F10" s="20"/>
    </row>
    <row r="11" spans="1:6" ht="15">
      <c r="A11" s="10"/>
      <c r="B11" s="10"/>
      <c r="C11" s="10"/>
      <c r="D11" s="20"/>
      <c r="E11" s="20"/>
      <c r="F11" s="20"/>
    </row>
    <row r="12" spans="1:6" ht="15">
      <c r="A12" s="10"/>
      <c r="B12" s="10"/>
      <c r="C12" s="10"/>
      <c r="D12" s="20"/>
      <c r="E12" s="20"/>
      <c r="F12" s="20"/>
    </row>
    <row r="13" spans="1:6" ht="15">
      <c r="A13" s="10"/>
      <c r="B13" s="10"/>
      <c r="C13" s="10"/>
      <c r="D13" s="20"/>
      <c r="E13" s="20"/>
      <c r="F13" s="20"/>
    </row>
    <row r="14" spans="1:6" ht="15">
      <c r="A14" s="10"/>
      <c r="B14" s="10"/>
      <c r="C14" s="10"/>
      <c r="D14" s="20"/>
      <c r="E14" s="20"/>
      <c r="F14" s="20"/>
    </row>
    <row r="15" spans="1:6" ht="15">
      <c r="A15" s="10"/>
      <c r="B15" s="10"/>
      <c r="C15" s="10"/>
      <c r="D15" s="20"/>
      <c r="E15" s="20"/>
      <c r="F15" s="20"/>
    </row>
    <row r="16" spans="1:6" ht="15">
      <c r="A16" s="10"/>
      <c r="B16" s="10"/>
      <c r="C16" s="10"/>
      <c r="D16" s="20"/>
      <c r="E16" s="20"/>
      <c r="F16" s="20"/>
    </row>
  </sheetData>
  <sheetProtection/>
  <mergeCells count="5">
    <mergeCell ref="A4:F4"/>
    <mergeCell ref="A5:F5"/>
    <mergeCell ref="A6:F6"/>
    <mergeCell ref="E1:F1"/>
    <mergeCell ref="E2:F2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A6" sqref="A6:L6"/>
    </sheetView>
  </sheetViews>
  <sheetFormatPr defaultColWidth="9.140625" defaultRowHeight="15"/>
  <cols>
    <col min="3" max="3" width="12.00390625" style="0" customWidth="1"/>
    <col min="4" max="4" width="17.57421875" style="0" customWidth="1"/>
    <col min="5" max="5" width="12.28125" style="0" customWidth="1"/>
    <col min="6" max="6" width="14.421875" style="0" customWidth="1"/>
    <col min="7" max="7" width="12.421875" style="0" customWidth="1"/>
    <col min="8" max="8" width="15.8515625" style="0" customWidth="1"/>
    <col min="9" max="9" width="13.57421875" style="0" customWidth="1"/>
    <col min="12" max="12" width="13.8515625" style="0" customWidth="1"/>
  </cols>
  <sheetData>
    <row r="1" spans="9:12" ht="69" customHeight="1">
      <c r="I1" s="116" t="s">
        <v>71</v>
      </c>
      <c r="J1" s="116"/>
      <c r="K1" s="116"/>
      <c r="L1" s="116"/>
    </row>
    <row r="2" spans="9:12" ht="15">
      <c r="I2" s="120" t="s">
        <v>120</v>
      </c>
      <c r="J2" s="120"/>
      <c r="K2" s="120"/>
      <c r="L2" s="120"/>
    </row>
    <row r="4" spans="1:12" ht="15.75">
      <c r="A4" s="110" t="s">
        <v>94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15.75">
      <c r="A5" s="111" t="s">
        <v>95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12" ht="15.75">
      <c r="A6" s="143" t="s">
        <v>663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</row>
    <row r="7" spans="1:12" ht="46.5" customHeight="1">
      <c r="A7" s="113" t="s">
        <v>0</v>
      </c>
      <c r="B7" s="113" t="s">
        <v>102</v>
      </c>
      <c r="C7" s="113" t="s">
        <v>103</v>
      </c>
      <c r="D7" s="113" t="s">
        <v>104</v>
      </c>
      <c r="E7" s="113" t="s">
        <v>105</v>
      </c>
      <c r="F7" s="113" t="s">
        <v>106</v>
      </c>
      <c r="G7" s="113" t="s">
        <v>107</v>
      </c>
      <c r="H7" s="113" t="s">
        <v>108</v>
      </c>
      <c r="I7" s="113" t="s">
        <v>109</v>
      </c>
      <c r="J7" s="113"/>
      <c r="K7" s="113"/>
      <c r="L7" s="113" t="s">
        <v>110</v>
      </c>
    </row>
    <row r="8" spans="1:12" ht="31.5">
      <c r="A8" s="113"/>
      <c r="B8" s="113"/>
      <c r="C8" s="113"/>
      <c r="D8" s="113"/>
      <c r="E8" s="113"/>
      <c r="F8" s="113"/>
      <c r="G8" s="113"/>
      <c r="H8" s="113"/>
      <c r="I8" s="8" t="s">
        <v>111</v>
      </c>
      <c r="J8" s="8" t="s">
        <v>112</v>
      </c>
      <c r="K8" s="8" t="s">
        <v>113</v>
      </c>
      <c r="L8" s="113"/>
    </row>
    <row r="9" spans="1:12" ht="15">
      <c r="A9" s="10"/>
      <c r="B9" s="10"/>
      <c r="C9" s="10"/>
      <c r="D9" s="20"/>
      <c r="E9" s="20"/>
      <c r="F9" s="20"/>
      <c r="G9" s="20"/>
      <c r="H9" s="20"/>
      <c r="I9" s="20"/>
      <c r="J9" s="20"/>
      <c r="K9" s="20"/>
      <c r="L9" s="20"/>
    </row>
    <row r="10" spans="1:12" ht="15">
      <c r="A10" s="10"/>
      <c r="B10" s="10"/>
      <c r="C10" s="10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15">
      <c r="A11" s="10"/>
      <c r="B11" s="10"/>
      <c r="C11" s="1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5">
      <c r="A12" s="10"/>
      <c r="B12" s="10"/>
      <c r="C12" s="1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15">
      <c r="A13" s="10"/>
      <c r="B13" s="10"/>
      <c r="C13" s="10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15">
      <c r="A14" s="10"/>
      <c r="B14" s="10"/>
      <c r="C14" s="1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15">
      <c r="A15" s="10"/>
      <c r="B15" s="10"/>
      <c r="C15" s="10"/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5">
      <c r="A16" s="10"/>
      <c r="B16" s="10"/>
      <c r="C16" s="10"/>
      <c r="D16" s="20"/>
      <c r="E16" s="20"/>
      <c r="F16" s="20"/>
      <c r="G16" s="20"/>
      <c r="H16" s="20"/>
      <c r="I16" s="20"/>
      <c r="J16" s="20"/>
      <c r="K16" s="20"/>
      <c r="L16" s="20"/>
    </row>
  </sheetData>
  <sheetProtection/>
  <mergeCells count="15">
    <mergeCell ref="L7:L8"/>
    <mergeCell ref="A4:L4"/>
    <mergeCell ref="A5:L5"/>
    <mergeCell ref="A6:L6"/>
    <mergeCell ref="A7:A8"/>
    <mergeCell ref="B7:B8"/>
    <mergeCell ref="C7:C8"/>
    <mergeCell ref="D7:D8"/>
    <mergeCell ref="E7:E8"/>
    <mergeCell ref="F7:F8"/>
    <mergeCell ref="I1:L1"/>
    <mergeCell ref="I2:L2"/>
    <mergeCell ref="G7:G8"/>
    <mergeCell ref="H7:H8"/>
    <mergeCell ref="I7:K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4" sqref="A4:D4"/>
    </sheetView>
  </sheetViews>
  <sheetFormatPr defaultColWidth="9.140625" defaultRowHeight="15"/>
  <cols>
    <col min="2" max="2" width="27.28125" style="0" customWidth="1"/>
    <col min="3" max="3" width="26.00390625" style="0" customWidth="1"/>
    <col min="4" max="4" width="43.421875" style="0" customWidth="1"/>
  </cols>
  <sheetData>
    <row r="1" spans="4:7" ht="60">
      <c r="D1" s="12" t="s">
        <v>71</v>
      </c>
      <c r="E1" s="11"/>
      <c r="F1" s="11"/>
      <c r="G1" s="11"/>
    </row>
    <row r="2" spans="4:7" ht="15">
      <c r="D2" s="16" t="s">
        <v>122</v>
      </c>
      <c r="E2" s="18"/>
      <c r="F2" s="18"/>
      <c r="G2" s="18"/>
    </row>
    <row r="4" spans="1:4" ht="37.5" customHeight="1">
      <c r="A4" s="110" t="s">
        <v>664</v>
      </c>
      <c r="B4" s="110"/>
      <c r="C4" s="110"/>
      <c r="D4" s="110"/>
    </row>
    <row r="5" spans="1:4" ht="15.75">
      <c r="A5" s="143" t="s">
        <v>15</v>
      </c>
      <c r="B5" s="143"/>
      <c r="C5" s="143"/>
      <c r="D5" s="143"/>
    </row>
    <row r="6" spans="1:4" ht="15.75">
      <c r="A6" s="142"/>
      <c r="B6" s="142"/>
      <c r="C6" s="142"/>
      <c r="D6" s="142"/>
    </row>
    <row r="7" spans="1:4" ht="44.25" customHeight="1">
      <c r="A7" s="8" t="s">
        <v>0</v>
      </c>
      <c r="B7" s="8" t="s">
        <v>114</v>
      </c>
      <c r="C7" s="8" t="s">
        <v>115</v>
      </c>
      <c r="D7" s="8" t="s">
        <v>123</v>
      </c>
    </row>
    <row r="8" spans="1:4" ht="15.75">
      <c r="A8" s="22" t="s">
        <v>9</v>
      </c>
      <c r="B8" s="23"/>
      <c r="C8" s="23"/>
      <c r="D8" s="23"/>
    </row>
    <row r="9" spans="1:4" ht="15.75">
      <c r="A9" s="22" t="s">
        <v>10</v>
      </c>
      <c r="B9" s="23"/>
      <c r="C9" s="23"/>
      <c r="D9" s="23"/>
    </row>
    <row r="10" spans="1:4" ht="15.75">
      <c r="A10" s="22" t="s">
        <v>11</v>
      </c>
      <c r="B10" s="23"/>
      <c r="C10" s="23"/>
      <c r="D10" s="23"/>
    </row>
    <row r="11" spans="1:4" ht="15.75">
      <c r="A11" s="22" t="s">
        <v>26</v>
      </c>
      <c r="B11" s="23"/>
      <c r="C11" s="23"/>
      <c r="D11" s="23"/>
    </row>
    <row r="12" spans="1:4" ht="15.75">
      <c r="A12" s="22" t="s">
        <v>58</v>
      </c>
      <c r="B12" s="23"/>
      <c r="C12" s="23"/>
      <c r="D12" s="23"/>
    </row>
    <row r="13" spans="1:4" ht="15.75">
      <c r="A13" s="22" t="s">
        <v>59</v>
      </c>
      <c r="B13" s="23"/>
      <c r="C13" s="23"/>
      <c r="D13" s="23"/>
    </row>
    <row r="14" spans="1:4" ht="15.75">
      <c r="A14" s="22" t="s">
        <v>116</v>
      </c>
      <c r="B14" s="23"/>
      <c r="C14" s="23"/>
      <c r="D14" s="23"/>
    </row>
    <row r="15" spans="1:4" ht="15.75">
      <c r="A15" s="22" t="s">
        <v>117</v>
      </c>
      <c r="B15" s="23"/>
      <c r="C15" s="23"/>
      <c r="D15" s="23"/>
    </row>
    <row r="16" spans="1:4" ht="15.75">
      <c r="A16" s="22" t="s">
        <v>118</v>
      </c>
      <c r="B16" s="23"/>
      <c r="C16" s="23"/>
      <c r="D16" s="23"/>
    </row>
    <row r="17" spans="1:4" ht="15.75">
      <c r="A17" s="22" t="s">
        <v>119</v>
      </c>
      <c r="B17" s="23"/>
      <c r="C17" s="23"/>
      <c r="D17" s="23"/>
    </row>
  </sheetData>
  <sheetProtection/>
  <mergeCells count="3">
    <mergeCell ref="A6:D6"/>
    <mergeCell ref="A4:D4"/>
    <mergeCell ref="A5:D5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4" sqref="A4:D4"/>
    </sheetView>
  </sheetViews>
  <sheetFormatPr defaultColWidth="9.140625" defaultRowHeight="15"/>
  <cols>
    <col min="2" max="2" width="27.28125" style="0" customWidth="1"/>
    <col min="3" max="3" width="26.00390625" style="0" customWidth="1"/>
    <col min="4" max="4" width="43.421875" style="0" customWidth="1"/>
  </cols>
  <sheetData>
    <row r="1" spans="4:7" ht="60">
      <c r="D1" s="12" t="s">
        <v>71</v>
      </c>
      <c r="E1" s="11"/>
      <c r="F1" s="11"/>
      <c r="G1" s="11"/>
    </row>
    <row r="2" spans="4:7" ht="15">
      <c r="D2" s="16" t="s">
        <v>124</v>
      </c>
      <c r="E2" s="18"/>
      <c r="F2" s="18"/>
      <c r="G2" s="18"/>
    </row>
    <row r="4" spans="1:4" ht="37.5" customHeight="1">
      <c r="A4" s="110" t="s">
        <v>665</v>
      </c>
      <c r="B4" s="110"/>
      <c r="C4" s="110"/>
      <c r="D4" s="110"/>
    </row>
    <row r="5" spans="1:4" ht="15.75">
      <c r="A5" s="143" t="s">
        <v>15</v>
      </c>
      <c r="B5" s="143"/>
      <c r="C5" s="143"/>
      <c r="D5" s="143"/>
    </row>
    <row r="6" spans="1:4" ht="15.75">
      <c r="A6" s="142"/>
      <c r="B6" s="142"/>
      <c r="C6" s="142"/>
      <c r="D6" s="142"/>
    </row>
    <row r="7" spans="1:4" ht="44.25" customHeight="1">
      <c r="A7" s="8" t="s">
        <v>0</v>
      </c>
      <c r="B7" s="8" t="s">
        <v>114</v>
      </c>
      <c r="C7" s="8" t="s">
        <v>115</v>
      </c>
      <c r="D7" s="8" t="s">
        <v>123</v>
      </c>
    </row>
    <row r="8" spans="1:4" ht="15.75">
      <c r="A8" s="22" t="s">
        <v>9</v>
      </c>
      <c r="B8" s="23"/>
      <c r="C8" s="23"/>
      <c r="D8" s="23"/>
    </row>
    <row r="9" spans="1:4" ht="15.75">
      <c r="A9" s="22" t="s">
        <v>10</v>
      </c>
      <c r="B9" s="23"/>
      <c r="C9" s="23"/>
      <c r="D9" s="23"/>
    </row>
    <row r="10" spans="1:4" ht="15.75">
      <c r="A10" s="22" t="s">
        <v>11</v>
      </c>
      <c r="B10" s="23"/>
      <c r="C10" s="23"/>
      <c r="D10" s="23"/>
    </row>
    <row r="11" spans="1:4" ht="15.75">
      <c r="A11" s="22" t="s">
        <v>26</v>
      </c>
      <c r="B11" s="23"/>
      <c r="C11" s="23"/>
      <c r="D11" s="23"/>
    </row>
    <row r="12" spans="1:4" ht="15.75">
      <c r="A12" s="22" t="s">
        <v>58</v>
      </c>
      <c r="B12" s="23"/>
      <c r="C12" s="23"/>
      <c r="D12" s="23"/>
    </row>
    <row r="13" spans="1:4" ht="15.75">
      <c r="A13" s="22" t="s">
        <v>59</v>
      </c>
      <c r="B13" s="23"/>
      <c r="C13" s="23"/>
      <c r="D13" s="23"/>
    </row>
    <row r="14" spans="1:4" ht="15.75">
      <c r="A14" s="22" t="s">
        <v>116</v>
      </c>
      <c r="B14" s="23"/>
      <c r="C14" s="23"/>
      <c r="D14" s="23"/>
    </row>
    <row r="15" spans="1:4" ht="15.75">
      <c r="A15" s="22" t="s">
        <v>117</v>
      </c>
      <c r="B15" s="23"/>
      <c r="C15" s="23"/>
      <c r="D15" s="23"/>
    </row>
    <row r="16" spans="1:4" ht="15.75">
      <c r="A16" s="22" t="s">
        <v>118</v>
      </c>
      <c r="B16" s="23"/>
      <c r="C16" s="23"/>
      <c r="D16" s="23"/>
    </row>
    <row r="17" spans="1:4" ht="15.75">
      <c r="A17" s="22" t="s">
        <v>119</v>
      </c>
      <c r="B17" s="23"/>
      <c r="C17" s="23"/>
      <c r="D17" s="23"/>
    </row>
  </sheetData>
  <sheetProtection/>
  <mergeCells count="3">
    <mergeCell ref="A4:D4"/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J20" sqref="J20"/>
    </sheetView>
  </sheetViews>
  <sheetFormatPr defaultColWidth="9.140625" defaultRowHeight="15"/>
  <cols>
    <col min="2" max="2" width="24.28125" style="0" customWidth="1"/>
    <col min="3" max="3" width="23.140625" style="0" customWidth="1"/>
    <col min="4" max="4" width="36.57421875" style="0" customWidth="1"/>
  </cols>
  <sheetData>
    <row r="1" ht="75">
      <c r="D1" s="12" t="s">
        <v>71</v>
      </c>
    </row>
    <row r="2" ht="15">
      <c r="D2" s="16" t="s">
        <v>130</v>
      </c>
    </row>
    <row r="4" spans="1:4" ht="30.75" customHeight="1">
      <c r="A4" s="109" t="s">
        <v>666</v>
      </c>
      <c r="B4" s="110"/>
      <c r="C4" s="110"/>
      <c r="D4" s="110"/>
    </row>
    <row r="5" spans="1:4" ht="15.75">
      <c r="A5" s="111" t="s">
        <v>15</v>
      </c>
      <c r="B5" s="111"/>
      <c r="C5" s="111"/>
      <c r="D5" s="111"/>
    </row>
    <row r="6" spans="1:4" ht="15.75">
      <c r="A6" s="111" t="s">
        <v>128</v>
      </c>
      <c r="B6" s="111"/>
      <c r="C6" s="111"/>
      <c r="D6" s="111"/>
    </row>
    <row r="7" ht="15">
      <c r="A7" s="5"/>
    </row>
    <row r="8" spans="1:4" ht="31.5">
      <c r="A8" s="1" t="s">
        <v>0</v>
      </c>
      <c r="B8" s="1" t="s">
        <v>125</v>
      </c>
      <c r="C8" s="1" t="s">
        <v>126</v>
      </c>
      <c r="D8" s="1" t="s">
        <v>127</v>
      </c>
    </row>
    <row r="9" spans="1:4" ht="15">
      <c r="A9" s="3"/>
      <c r="B9" s="3"/>
      <c r="C9" s="3"/>
      <c r="D9" s="3"/>
    </row>
    <row r="10" spans="1:4" ht="15">
      <c r="A10" s="3"/>
      <c r="B10" s="3"/>
      <c r="C10" s="3"/>
      <c r="D10" s="3"/>
    </row>
    <row r="11" spans="1:4" ht="15">
      <c r="A11" s="3"/>
      <c r="B11" s="3"/>
      <c r="C11" s="3"/>
      <c r="D11" s="3"/>
    </row>
    <row r="12" spans="1:4" ht="15">
      <c r="A12" s="3"/>
      <c r="B12" s="3"/>
      <c r="C12" s="3"/>
      <c r="D12" s="3"/>
    </row>
    <row r="13" spans="1:4" ht="15">
      <c r="A13" s="3"/>
      <c r="B13" s="3"/>
      <c r="C13" s="3"/>
      <c r="D13" s="3"/>
    </row>
    <row r="14" spans="1:4" ht="15">
      <c r="A14" s="3"/>
      <c r="B14" s="3"/>
      <c r="C14" s="3"/>
      <c r="D14" s="3"/>
    </row>
    <row r="15" spans="1:4" ht="36" customHeight="1">
      <c r="A15" s="114" t="s">
        <v>129</v>
      </c>
      <c r="B15" s="115"/>
      <c r="C15" s="115"/>
      <c r="D15" s="115"/>
    </row>
  </sheetData>
  <sheetProtection/>
  <mergeCells count="4">
    <mergeCell ref="A15:D15"/>
    <mergeCell ref="A4:D4"/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3">
      <selection activeCell="F35" sqref="F35"/>
    </sheetView>
  </sheetViews>
  <sheetFormatPr defaultColWidth="9.140625" defaultRowHeight="15"/>
  <cols>
    <col min="2" max="2" width="19.57421875" style="0" customWidth="1"/>
    <col min="3" max="3" width="12.00390625" style="0" customWidth="1"/>
    <col min="4" max="4" width="15.7109375" style="0" customWidth="1"/>
    <col min="5" max="5" width="20.00390625" style="0" customWidth="1"/>
    <col min="6" max="6" width="21.7109375" style="0" customWidth="1"/>
    <col min="7" max="7" width="12.57421875" style="0" customWidth="1"/>
    <col min="8" max="8" width="17.28125" style="0" customWidth="1"/>
    <col min="9" max="9" width="11.8515625" style="0" customWidth="1"/>
    <col min="10" max="10" width="12.140625" style="0" customWidth="1"/>
    <col min="11" max="11" width="13.140625" style="0" customWidth="1"/>
  </cols>
  <sheetData>
    <row r="1" spans="9:11" ht="83.25" customHeight="1">
      <c r="I1" s="116" t="s">
        <v>71</v>
      </c>
      <c r="J1" s="116"/>
      <c r="K1" s="116"/>
    </row>
    <row r="2" spans="9:11" ht="15">
      <c r="I2" s="120" t="s">
        <v>166</v>
      </c>
      <c r="J2" s="120"/>
      <c r="K2" s="120"/>
    </row>
    <row r="4" spans="1:11" ht="37.5" customHeight="1">
      <c r="A4" s="109" t="s">
        <v>667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1" ht="15.75">
      <c r="A5" s="111" t="s">
        <v>48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spans="1:11" ht="15.75">
      <c r="A6" s="24"/>
      <c r="B6" s="144" t="s">
        <v>131</v>
      </c>
      <c r="C6" s="144"/>
      <c r="D6" s="144"/>
      <c r="E6" s="24"/>
      <c r="F6" s="24"/>
      <c r="G6" s="24"/>
      <c r="H6" s="24"/>
      <c r="I6" s="24"/>
      <c r="J6" s="24"/>
      <c r="K6" s="24"/>
    </row>
    <row r="7" spans="1:11" ht="62.25" customHeight="1">
      <c r="A7" s="108" t="s">
        <v>0</v>
      </c>
      <c r="B7" s="108" t="s">
        <v>132</v>
      </c>
      <c r="C7" s="108" t="s">
        <v>115</v>
      </c>
      <c r="D7" s="140" t="s">
        <v>153</v>
      </c>
      <c r="E7" s="108" t="s">
        <v>133</v>
      </c>
      <c r="F7" s="1" t="s">
        <v>134</v>
      </c>
      <c r="G7" s="108" t="s">
        <v>135</v>
      </c>
      <c r="H7" s="108"/>
      <c r="I7" s="108" t="s">
        <v>136</v>
      </c>
      <c r="J7" s="108"/>
      <c r="K7" s="108"/>
    </row>
    <row r="8" spans="1:11" ht="31.5">
      <c r="A8" s="108"/>
      <c r="B8" s="108"/>
      <c r="C8" s="108"/>
      <c r="D8" s="141"/>
      <c r="E8" s="108"/>
      <c r="F8" s="1" t="s">
        <v>57</v>
      </c>
      <c r="G8" s="1" t="s">
        <v>137</v>
      </c>
      <c r="H8" s="1" t="s">
        <v>138</v>
      </c>
      <c r="I8" s="1" t="s">
        <v>139</v>
      </c>
      <c r="J8" s="1" t="s">
        <v>140</v>
      </c>
      <c r="K8" s="1" t="s">
        <v>141</v>
      </c>
    </row>
    <row r="9" spans="1:11" ht="15.75">
      <c r="A9" s="2" t="s">
        <v>9</v>
      </c>
      <c r="B9" s="3"/>
      <c r="C9" s="3"/>
      <c r="D9" s="3"/>
      <c r="E9" s="3"/>
      <c r="F9" s="3"/>
      <c r="G9" s="3"/>
      <c r="H9" s="3"/>
      <c r="I9" s="3"/>
      <c r="J9" s="3"/>
      <c r="K9" s="4"/>
    </row>
    <row r="10" spans="1:11" ht="15.75">
      <c r="A10" s="2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4"/>
    </row>
    <row r="11" spans="1:11" ht="15.75">
      <c r="A11" s="2" t="s">
        <v>11</v>
      </c>
      <c r="B11" s="3"/>
      <c r="C11" s="3"/>
      <c r="D11" s="3"/>
      <c r="E11" s="3"/>
      <c r="F11" s="3"/>
      <c r="G11" s="3"/>
      <c r="H11" s="3"/>
      <c r="I11" s="3"/>
      <c r="J11" s="3"/>
      <c r="K11" s="4"/>
    </row>
    <row r="12" spans="1:11" ht="15.75">
      <c r="A12" s="108" t="s">
        <v>12</v>
      </c>
      <c r="B12" s="108"/>
      <c r="C12" s="1" t="s">
        <v>142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</row>
    <row r="13" spans="1:11" ht="1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5.75">
      <c r="A14" s="24"/>
      <c r="B14" s="27" t="s">
        <v>143</v>
      </c>
      <c r="C14" s="27"/>
      <c r="D14" s="24"/>
      <c r="E14" s="24"/>
      <c r="F14" s="24"/>
      <c r="G14" s="26"/>
      <c r="H14" s="26"/>
      <c r="I14" s="26"/>
      <c r="J14" s="26"/>
      <c r="K14" s="26"/>
    </row>
    <row r="15" spans="1:11" ht="78" customHeight="1">
      <c r="A15" s="1" t="s">
        <v>0</v>
      </c>
      <c r="B15" s="1" t="s">
        <v>144</v>
      </c>
      <c r="C15" s="1" t="s">
        <v>115</v>
      </c>
      <c r="D15" s="1" t="s">
        <v>153</v>
      </c>
      <c r="E15" s="1" t="s">
        <v>133</v>
      </c>
      <c r="F15" s="1" t="s">
        <v>152</v>
      </c>
      <c r="G15" s="108" t="s">
        <v>145</v>
      </c>
      <c r="H15" s="108"/>
      <c r="I15" s="108"/>
      <c r="J15" s="108"/>
      <c r="K15" s="108"/>
    </row>
    <row r="16" spans="1:11" ht="15.75">
      <c r="A16" s="2" t="s">
        <v>9</v>
      </c>
      <c r="B16" s="3"/>
      <c r="C16" s="3"/>
      <c r="D16" s="3"/>
      <c r="E16" s="3"/>
      <c r="F16" s="3"/>
      <c r="G16" s="145"/>
      <c r="H16" s="145"/>
      <c r="I16" s="145"/>
      <c r="J16" s="145"/>
      <c r="K16" s="145"/>
    </row>
    <row r="17" spans="1:11" ht="15.75">
      <c r="A17" s="2" t="s">
        <v>10</v>
      </c>
      <c r="B17" s="3"/>
      <c r="C17" s="3"/>
      <c r="D17" s="3"/>
      <c r="E17" s="3"/>
      <c r="F17" s="3"/>
      <c r="G17" s="145"/>
      <c r="H17" s="145"/>
      <c r="I17" s="145"/>
      <c r="J17" s="145"/>
      <c r="K17" s="145"/>
    </row>
    <row r="18" spans="1:11" ht="15.75">
      <c r="A18" s="2" t="s">
        <v>11</v>
      </c>
      <c r="B18" s="3"/>
      <c r="C18" s="3"/>
      <c r="D18" s="3"/>
      <c r="E18" s="3"/>
      <c r="F18" s="3"/>
      <c r="G18" s="145"/>
      <c r="H18" s="145"/>
      <c r="I18" s="145"/>
      <c r="J18" s="145"/>
      <c r="K18" s="145"/>
    </row>
    <row r="19" spans="1:11" ht="15.75">
      <c r="A19" s="108" t="s">
        <v>12</v>
      </c>
      <c r="B19" s="108"/>
      <c r="C19" s="1" t="s">
        <v>142</v>
      </c>
      <c r="D19" s="1">
        <v>0</v>
      </c>
      <c r="E19" s="1">
        <v>0</v>
      </c>
      <c r="F19" s="1">
        <v>0</v>
      </c>
      <c r="G19" s="119" t="s">
        <v>142</v>
      </c>
      <c r="H19" s="119"/>
      <c r="I19" s="119"/>
      <c r="J19" s="119"/>
      <c r="K19" s="119"/>
    </row>
    <row r="20" spans="1:11" ht="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5.75">
      <c r="A21" s="24"/>
      <c r="B21" s="27" t="s">
        <v>146</v>
      </c>
      <c r="C21" s="27"/>
      <c r="D21" s="24"/>
      <c r="E21" s="24"/>
      <c r="F21" s="24"/>
      <c r="G21" s="26"/>
      <c r="H21" s="26"/>
      <c r="I21" s="26"/>
      <c r="J21" s="26"/>
      <c r="K21" s="26"/>
    </row>
    <row r="22" spans="1:11" ht="54.75" customHeight="1">
      <c r="A22" s="2" t="s">
        <v>0</v>
      </c>
      <c r="B22" s="2" t="s">
        <v>147</v>
      </c>
      <c r="C22" s="2" t="s">
        <v>115</v>
      </c>
      <c r="D22" s="2" t="s">
        <v>148</v>
      </c>
      <c r="E22" s="2" t="s">
        <v>149</v>
      </c>
      <c r="F22" s="2" t="s">
        <v>151</v>
      </c>
      <c r="G22" s="119" t="s">
        <v>150</v>
      </c>
      <c r="H22" s="119"/>
      <c r="I22" s="119"/>
      <c r="J22" s="119"/>
      <c r="K22" s="119"/>
    </row>
    <row r="23" spans="1:11" ht="25.5">
      <c r="A23" s="92">
        <v>1</v>
      </c>
      <c r="B23" s="93" t="s">
        <v>676</v>
      </c>
      <c r="C23" s="93" t="s">
        <v>677</v>
      </c>
      <c r="D23" s="93">
        <v>365</v>
      </c>
      <c r="E23" s="93">
        <v>19.1</v>
      </c>
      <c r="F23" s="94">
        <v>10000000</v>
      </c>
      <c r="G23" s="123" t="s">
        <v>678</v>
      </c>
      <c r="H23" s="123"/>
      <c r="I23" s="123"/>
      <c r="J23" s="123"/>
      <c r="K23" s="123"/>
    </row>
    <row r="24" spans="1:11" ht="25.5">
      <c r="A24" s="92">
        <v>2</v>
      </c>
      <c r="B24" s="93" t="s">
        <v>676</v>
      </c>
      <c r="C24" s="93" t="s">
        <v>677</v>
      </c>
      <c r="D24" s="93">
        <v>365</v>
      </c>
      <c r="E24" s="93">
        <v>19.6</v>
      </c>
      <c r="F24" s="94">
        <v>10000000</v>
      </c>
      <c r="G24" s="123" t="s">
        <v>679</v>
      </c>
      <c r="H24" s="123"/>
      <c r="I24" s="123"/>
      <c r="J24" s="123"/>
      <c r="K24" s="123"/>
    </row>
    <row r="25" spans="1:11" ht="25.5">
      <c r="A25" s="92">
        <v>3</v>
      </c>
      <c r="B25" s="93" t="s">
        <v>680</v>
      </c>
      <c r="C25" s="93" t="s">
        <v>681</v>
      </c>
      <c r="D25" s="93">
        <v>365</v>
      </c>
      <c r="E25" s="93">
        <v>20.7</v>
      </c>
      <c r="F25" s="94">
        <v>10000000</v>
      </c>
      <c r="G25" s="146" t="s">
        <v>682</v>
      </c>
      <c r="H25" s="147"/>
      <c r="I25" s="147"/>
      <c r="J25" s="147"/>
      <c r="K25" s="148"/>
    </row>
    <row r="26" spans="1:11" ht="15.75">
      <c r="A26" s="92">
        <v>4</v>
      </c>
      <c r="B26" s="93" t="s">
        <v>683</v>
      </c>
      <c r="C26" s="93">
        <v>207215726</v>
      </c>
      <c r="D26" s="93">
        <v>365</v>
      </c>
      <c r="E26" s="93">
        <v>20.1</v>
      </c>
      <c r="F26" s="94">
        <v>10000000</v>
      </c>
      <c r="G26" s="146" t="s">
        <v>684</v>
      </c>
      <c r="H26" s="147"/>
      <c r="I26" s="147"/>
      <c r="J26" s="147"/>
      <c r="K26" s="148"/>
    </row>
    <row r="27" spans="1:11" ht="15.75">
      <c r="A27" s="92">
        <v>5</v>
      </c>
      <c r="B27" s="93" t="s">
        <v>685</v>
      </c>
      <c r="C27" s="93">
        <v>201589828</v>
      </c>
      <c r="D27" s="93">
        <v>365</v>
      </c>
      <c r="E27" s="93">
        <v>20.6</v>
      </c>
      <c r="F27" s="94">
        <v>10000000</v>
      </c>
      <c r="G27" s="146" t="s">
        <v>686</v>
      </c>
      <c r="H27" s="147"/>
      <c r="I27" s="147"/>
      <c r="J27" s="147"/>
      <c r="K27" s="148"/>
    </row>
    <row r="28" spans="1:11" ht="25.5">
      <c r="A28" s="92">
        <v>6</v>
      </c>
      <c r="B28" s="93" t="s">
        <v>676</v>
      </c>
      <c r="C28" s="93" t="s">
        <v>677</v>
      </c>
      <c r="D28" s="93">
        <v>365</v>
      </c>
      <c r="E28" s="93">
        <v>18.9</v>
      </c>
      <c r="F28" s="94">
        <v>10000000</v>
      </c>
      <c r="G28" s="146" t="s">
        <v>687</v>
      </c>
      <c r="H28" s="147"/>
      <c r="I28" s="147"/>
      <c r="J28" s="147"/>
      <c r="K28" s="148"/>
    </row>
    <row r="29" spans="1:11" ht="15.75">
      <c r="A29" s="119" t="s">
        <v>12</v>
      </c>
      <c r="B29" s="119"/>
      <c r="C29" s="3"/>
      <c r="D29" s="2"/>
      <c r="E29" s="2"/>
      <c r="F29" s="94">
        <f>SUM(F23:F28)</f>
        <v>60000000</v>
      </c>
      <c r="G29" s="119" t="s">
        <v>142</v>
      </c>
      <c r="H29" s="119"/>
      <c r="I29" s="119"/>
      <c r="J29" s="119"/>
      <c r="K29" s="119"/>
    </row>
  </sheetData>
  <sheetProtection/>
  <mergeCells count="28">
    <mergeCell ref="G28:K28"/>
    <mergeCell ref="B7:B8"/>
    <mergeCell ref="C7:C8"/>
    <mergeCell ref="G23:K23"/>
    <mergeCell ref="G24:K24"/>
    <mergeCell ref="G25:K25"/>
    <mergeCell ref="G26:K26"/>
    <mergeCell ref="G22:K22"/>
    <mergeCell ref="A12:B12"/>
    <mergeCell ref="A4:K4"/>
    <mergeCell ref="A5:K5"/>
    <mergeCell ref="D7:D8"/>
    <mergeCell ref="I1:K1"/>
    <mergeCell ref="I2:K2"/>
    <mergeCell ref="G7:H7"/>
    <mergeCell ref="I7:K7"/>
    <mergeCell ref="A7:A8"/>
    <mergeCell ref="E7:E8"/>
    <mergeCell ref="G15:K15"/>
    <mergeCell ref="A29:B29"/>
    <mergeCell ref="G29:K29"/>
    <mergeCell ref="B6:D6"/>
    <mergeCell ref="G16:K16"/>
    <mergeCell ref="G17:K17"/>
    <mergeCell ref="G18:K18"/>
    <mergeCell ref="A19:B19"/>
    <mergeCell ref="G19:K19"/>
    <mergeCell ref="G27:K2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A4" sqref="A4:J4"/>
    </sheetView>
  </sheetViews>
  <sheetFormatPr defaultColWidth="9.140625" defaultRowHeight="15"/>
  <cols>
    <col min="2" max="2" width="14.8515625" style="0" customWidth="1"/>
    <col min="3" max="3" width="14.421875" style="0" customWidth="1"/>
    <col min="4" max="5" width="12.140625" style="0" customWidth="1"/>
    <col min="6" max="6" width="14.28125" style="0" customWidth="1"/>
    <col min="7" max="7" width="18.57421875" style="0" customWidth="1"/>
    <col min="8" max="8" width="14.28125" style="0" customWidth="1"/>
    <col min="9" max="9" width="23.00390625" style="0" customWidth="1"/>
    <col min="10" max="10" width="14.57421875" style="0" customWidth="1"/>
  </cols>
  <sheetData>
    <row r="1" spans="8:10" ht="68.25" customHeight="1">
      <c r="H1" s="116" t="s">
        <v>71</v>
      </c>
      <c r="I1" s="116"/>
      <c r="J1" s="116"/>
    </row>
    <row r="2" spans="8:10" ht="15">
      <c r="H2" s="120" t="s">
        <v>167</v>
      </c>
      <c r="I2" s="120"/>
      <c r="J2" s="120"/>
    </row>
    <row r="4" spans="1:10" ht="69.75" customHeight="1">
      <c r="A4" s="109" t="s">
        <v>668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0" ht="15.75">
      <c r="A5" s="111" t="s">
        <v>15</v>
      </c>
      <c r="B5" s="111"/>
      <c r="C5" s="111"/>
      <c r="D5" s="111"/>
      <c r="E5" s="111"/>
      <c r="F5" s="111"/>
      <c r="G5" s="111"/>
      <c r="H5" s="111"/>
      <c r="I5" s="111"/>
      <c r="J5" s="111"/>
    </row>
    <row r="6" spans="1:10" ht="15.75">
      <c r="A6" s="143" t="s">
        <v>96</v>
      </c>
      <c r="B6" s="143"/>
      <c r="C6" s="143"/>
      <c r="D6" s="143"/>
      <c r="E6" s="143"/>
      <c r="F6" s="143"/>
      <c r="G6" s="143"/>
      <c r="H6" s="143"/>
      <c r="I6" s="143"/>
      <c r="J6" s="143"/>
    </row>
    <row r="7" spans="1:10" ht="141.75" customHeight="1">
      <c r="A7" s="113" t="s">
        <v>154</v>
      </c>
      <c r="B7" s="113" t="s">
        <v>155</v>
      </c>
      <c r="C7" s="113" t="s">
        <v>156</v>
      </c>
      <c r="D7" s="113" t="s">
        <v>157</v>
      </c>
      <c r="E7" s="113"/>
      <c r="F7" s="113" t="s">
        <v>158</v>
      </c>
      <c r="G7" s="149" t="s">
        <v>159</v>
      </c>
      <c r="H7" s="149" t="s">
        <v>164</v>
      </c>
      <c r="I7" s="149" t="s">
        <v>165</v>
      </c>
      <c r="J7" s="113" t="s">
        <v>160</v>
      </c>
    </row>
    <row r="8" spans="1:10" ht="15.75">
      <c r="A8" s="113"/>
      <c r="B8" s="113"/>
      <c r="C8" s="113"/>
      <c r="D8" s="8" t="s">
        <v>161</v>
      </c>
      <c r="E8" s="8" t="s">
        <v>162</v>
      </c>
      <c r="F8" s="113"/>
      <c r="G8" s="150"/>
      <c r="H8" s="150"/>
      <c r="I8" s="150"/>
      <c r="J8" s="113"/>
    </row>
    <row r="9" spans="1:10" ht="15.75">
      <c r="A9" s="19" t="s">
        <v>9</v>
      </c>
      <c r="B9" s="4"/>
      <c r="C9" s="4"/>
      <c r="D9" s="4"/>
      <c r="E9" s="4"/>
      <c r="F9" s="4"/>
      <c r="G9" s="4"/>
      <c r="H9" s="4"/>
      <c r="I9" s="4"/>
      <c r="J9" s="4"/>
    </row>
    <row r="10" spans="1:10" ht="15.75">
      <c r="A10" s="19" t="s">
        <v>10</v>
      </c>
      <c r="B10" s="4"/>
      <c r="C10" s="19" t="s">
        <v>142</v>
      </c>
      <c r="D10" s="4"/>
      <c r="E10" s="4"/>
      <c r="F10" s="4"/>
      <c r="G10" s="4"/>
      <c r="H10" s="4"/>
      <c r="I10" s="4"/>
      <c r="J10" s="4"/>
    </row>
    <row r="11" spans="1:10" ht="15.75">
      <c r="A11" s="19" t="s">
        <v>11</v>
      </c>
      <c r="B11" s="4"/>
      <c r="C11" s="19" t="s">
        <v>142</v>
      </c>
      <c r="D11" s="4"/>
      <c r="E11" s="4"/>
      <c r="F11" s="4"/>
      <c r="G11" s="4"/>
      <c r="H11" s="4"/>
      <c r="I11" s="4"/>
      <c r="J11" s="4"/>
    </row>
    <row r="12" spans="1:10" ht="15.75">
      <c r="A12" s="19" t="s">
        <v>26</v>
      </c>
      <c r="B12" s="4"/>
      <c r="C12" s="19" t="s">
        <v>142</v>
      </c>
      <c r="D12" s="4"/>
      <c r="E12" s="4"/>
      <c r="F12" s="4"/>
      <c r="G12" s="4"/>
      <c r="H12" s="4"/>
      <c r="I12" s="4"/>
      <c r="J12" s="4"/>
    </row>
    <row r="13" spans="1:10" ht="15.75">
      <c r="A13" s="19" t="s">
        <v>58</v>
      </c>
      <c r="B13" s="4"/>
      <c r="C13" s="19" t="s">
        <v>142</v>
      </c>
      <c r="D13" s="4"/>
      <c r="E13" s="4"/>
      <c r="F13" s="4"/>
      <c r="G13" s="4"/>
      <c r="H13" s="4"/>
      <c r="I13" s="4"/>
      <c r="J13" s="4"/>
    </row>
    <row r="14" spans="1:10" ht="46.5" customHeight="1">
      <c r="A14" s="151" t="s">
        <v>163</v>
      </c>
      <c r="B14" s="152"/>
      <c r="C14" s="152"/>
      <c r="D14" s="152"/>
      <c r="E14" s="152"/>
      <c r="F14" s="152"/>
      <c r="G14" s="152"/>
      <c r="H14" s="152"/>
      <c r="I14" s="152"/>
      <c r="J14" s="152"/>
    </row>
  </sheetData>
  <sheetProtection/>
  <mergeCells count="15">
    <mergeCell ref="I7:I8"/>
    <mergeCell ref="A7:A8"/>
    <mergeCell ref="B7:B8"/>
    <mergeCell ref="C7:C8"/>
    <mergeCell ref="D7:E7"/>
    <mergeCell ref="F7:F8"/>
    <mergeCell ref="G7:G8"/>
    <mergeCell ref="H1:J1"/>
    <mergeCell ref="H2:J2"/>
    <mergeCell ref="J7:J8"/>
    <mergeCell ref="A14:J14"/>
    <mergeCell ref="A4:J4"/>
    <mergeCell ref="A5:J5"/>
    <mergeCell ref="A6:J6"/>
    <mergeCell ref="H7:H8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28.57421875" style="0" customWidth="1"/>
    <col min="3" max="3" width="15.421875" style="0" bestFit="1" customWidth="1"/>
    <col min="4" max="4" width="18.28125" style="0" customWidth="1"/>
    <col min="5" max="5" width="20.140625" style="0" customWidth="1"/>
    <col min="6" max="6" width="23.8515625" style="0" customWidth="1"/>
    <col min="7" max="7" width="41.140625" style="0" customWidth="1"/>
  </cols>
  <sheetData>
    <row r="1" spans="1:13" ht="51" customHeight="1">
      <c r="A1" s="6"/>
      <c r="F1" s="112" t="s">
        <v>13</v>
      </c>
      <c r="G1" s="112"/>
      <c r="H1" s="13"/>
      <c r="I1" s="13"/>
      <c r="J1" s="13"/>
      <c r="K1" s="13"/>
      <c r="L1" s="13"/>
      <c r="M1" s="13"/>
    </row>
    <row r="2" spans="1:7" ht="15.75">
      <c r="A2" s="7"/>
      <c r="F2" s="112" t="s">
        <v>14</v>
      </c>
      <c r="G2" s="112"/>
    </row>
    <row r="3" spans="1:7" ht="15.75">
      <c r="A3" s="7"/>
      <c r="F3" s="14"/>
      <c r="G3" s="14"/>
    </row>
    <row r="4" spans="1:7" ht="45.75" customHeight="1">
      <c r="A4" s="109" t="s">
        <v>644</v>
      </c>
      <c r="B4" s="110"/>
      <c r="C4" s="110"/>
      <c r="D4" s="110"/>
      <c r="E4" s="110"/>
      <c r="F4" s="110"/>
      <c r="G4" s="110"/>
    </row>
    <row r="5" spans="1:7" ht="15.75">
      <c r="A5" s="111" t="s">
        <v>15</v>
      </c>
      <c r="B5" s="111"/>
      <c r="C5" s="111"/>
      <c r="D5" s="111"/>
      <c r="E5" s="111"/>
      <c r="F5" s="111"/>
      <c r="G5" s="111"/>
    </row>
    <row r="7" spans="1:7" ht="31.5" customHeight="1">
      <c r="A7" s="108" t="s">
        <v>0</v>
      </c>
      <c r="B7" s="108" t="s">
        <v>1</v>
      </c>
      <c r="C7" s="108" t="s">
        <v>2</v>
      </c>
      <c r="D7" s="108"/>
      <c r="E7" s="108"/>
      <c r="F7" s="108"/>
      <c r="G7" s="108"/>
    </row>
    <row r="8" spans="1:7" ht="15.75">
      <c r="A8" s="108"/>
      <c r="B8" s="108"/>
      <c r="C8" s="108" t="s">
        <v>3</v>
      </c>
      <c r="D8" s="108" t="s">
        <v>4</v>
      </c>
      <c r="E8" s="108"/>
      <c r="F8" s="108"/>
      <c r="G8" s="108"/>
    </row>
    <row r="9" spans="1:7" ht="63">
      <c r="A9" s="108"/>
      <c r="B9" s="108"/>
      <c r="C9" s="108"/>
      <c r="D9" s="1" t="s">
        <v>5</v>
      </c>
      <c r="E9" s="1" t="s">
        <v>6</v>
      </c>
      <c r="F9" s="1" t="s">
        <v>7</v>
      </c>
      <c r="G9" s="1" t="s">
        <v>8</v>
      </c>
    </row>
    <row r="10" spans="1:7" ht="15.75">
      <c r="A10" s="2" t="s">
        <v>9</v>
      </c>
      <c r="B10" s="3" t="s">
        <v>688</v>
      </c>
      <c r="C10" s="97">
        <f>+D10+E10+F10+G10</f>
        <v>1806548</v>
      </c>
      <c r="D10" s="95">
        <f>1120507+125731</f>
        <v>1246238</v>
      </c>
      <c r="E10" s="95">
        <v>15088</v>
      </c>
      <c r="F10" s="95">
        <v>545222</v>
      </c>
      <c r="G10" s="96"/>
    </row>
    <row r="11" spans="1:7" ht="15.75">
      <c r="A11" s="2" t="s">
        <v>10</v>
      </c>
      <c r="B11" s="3"/>
      <c r="C11" s="97">
        <f>+D11+E11+F11+G11</f>
        <v>0</v>
      </c>
      <c r="D11" s="3"/>
      <c r="E11" s="3"/>
      <c r="F11" s="3"/>
      <c r="G11" s="4"/>
    </row>
    <row r="12" spans="1:7" ht="15.75">
      <c r="A12" s="108" t="s">
        <v>12</v>
      </c>
      <c r="B12" s="108"/>
      <c r="C12" s="98">
        <f>SUM(C10:C11)</f>
        <v>1806548</v>
      </c>
      <c r="D12" s="98">
        <f>SUM(D10:D11)</f>
        <v>1246238</v>
      </c>
      <c r="E12" s="98">
        <f>SUM(E10:E11)</f>
        <v>15088</v>
      </c>
      <c r="F12" s="98">
        <f>SUM(F10:F11)</f>
        <v>545222</v>
      </c>
      <c r="G12" s="98">
        <f>SUM(G10:G11)</f>
        <v>0</v>
      </c>
    </row>
    <row r="16" ht="15">
      <c r="B16" t="s">
        <v>214</v>
      </c>
    </row>
  </sheetData>
  <sheetProtection/>
  <mergeCells count="10">
    <mergeCell ref="A12:B12"/>
    <mergeCell ref="A4:G4"/>
    <mergeCell ref="A5:G5"/>
    <mergeCell ref="F1:G1"/>
    <mergeCell ref="F2:G2"/>
    <mergeCell ref="A7:A9"/>
    <mergeCell ref="B7:B9"/>
    <mergeCell ref="C7:G7"/>
    <mergeCell ref="C8:C9"/>
    <mergeCell ref="D8:G8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17.28125" style="0" customWidth="1"/>
    <col min="3" max="3" width="17.7109375" style="0" customWidth="1"/>
    <col min="4" max="4" width="15.00390625" style="0" customWidth="1"/>
    <col min="5" max="5" width="18.8515625" style="0" customWidth="1"/>
    <col min="6" max="6" width="16.57421875" style="0" customWidth="1"/>
    <col min="7" max="7" width="18.421875" style="0" customWidth="1"/>
    <col min="8" max="8" width="22.28125" style="0" customWidth="1"/>
    <col min="9" max="9" width="28.140625" style="0" customWidth="1"/>
    <col min="10" max="10" width="26.00390625" style="0" customWidth="1"/>
  </cols>
  <sheetData>
    <row r="1" spans="9:10" ht="72" customHeight="1">
      <c r="I1" s="116" t="s">
        <v>29</v>
      </c>
      <c r="J1" s="116"/>
    </row>
    <row r="2" spans="1:10" ht="48" customHeight="1">
      <c r="A2" s="116" t="s">
        <v>670</v>
      </c>
      <c r="B2" s="116"/>
      <c r="C2" s="116"/>
      <c r="D2" s="116"/>
      <c r="E2" s="116"/>
      <c r="F2" s="116"/>
      <c r="G2" s="116"/>
      <c r="H2" s="116"/>
      <c r="I2" s="116"/>
      <c r="J2" s="116"/>
    </row>
    <row r="4" spans="1:10" ht="36.75" customHeight="1">
      <c r="A4" s="117" t="s">
        <v>0</v>
      </c>
      <c r="B4" s="108" t="s">
        <v>16</v>
      </c>
      <c r="C4" s="108" t="s">
        <v>17</v>
      </c>
      <c r="D4" s="108" t="s">
        <v>18</v>
      </c>
      <c r="E4" s="108" t="s">
        <v>19</v>
      </c>
      <c r="F4" s="113" t="s">
        <v>20</v>
      </c>
      <c r="G4" s="113"/>
      <c r="H4" s="108" t="s">
        <v>21</v>
      </c>
      <c r="I4" s="108" t="s">
        <v>22</v>
      </c>
      <c r="J4" s="108" t="s">
        <v>23</v>
      </c>
    </row>
    <row r="5" spans="1:10" ht="62.25" customHeight="1">
      <c r="A5" s="117"/>
      <c r="B5" s="108"/>
      <c r="C5" s="108"/>
      <c r="D5" s="108"/>
      <c r="E5" s="108"/>
      <c r="F5" s="8" t="s">
        <v>30</v>
      </c>
      <c r="G5" s="8" t="s">
        <v>25</v>
      </c>
      <c r="H5" s="108"/>
      <c r="I5" s="108"/>
      <c r="J5" s="108"/>
    </row>
    <row r="6" spans="1:10" ht="15.75">
      <c r="A6" s="9" t="s">
        <v>9</v>
      </c>
      <c r="B6" s="10"/>
      <c r="C6" s="10"/>
      <c r="D6" s="4"/>
      <c r="E6" s="10"/>
      <c r="F6" s="10"/>
      <c r="G6" s="10"/>
      <c r="H6" s="10"/>
      <c r="I6" s="10"/>
      <c r="J6" s="10"/>
    </row>
    <row r="7" spans="1:10" ht="15.75">
      <c r="A7" s="9" t="s">
        <v>10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15.75">
      <c r="A8" s="9" t="s">
        <v>11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15.75">
      <c r="A9" s="9" t="s">
        <v>26</v>
      </c>
      <c r="B9" s="10"/>
      <c r="C9" s="10"/>
      <c r="D9" s="4"/>
      <c r="E9" s="10"/>
      <c r="F9" s="10"/>
      <c r="G9" s="10"/>
      <c r="H9" s="10"/>
      <c r="I9" s="10"/>
      <c r="J9" s="10"/>
    </row>
    <row r="10" spans="1:10" ht="28.5" customHeight="1">
      <c r="A10" s="114" t="s">
        <v>28</v>
      </c>
      <c r="B10" s="115"/>
      <c r="C10" s="115"/>
      <c r="D10" s="115"/>
      <c r="E10" s="115"/>
      <c r="F10" s="115"/>
      <c r="G10" s="115"/>
      <c r="H10" s="115"/>
      <c r="I10" s="115"/>
      <c r="J10" s="115"/>
    </row>
  </sheetData>
  <sheetProtection/>
  <mergeCells count="12">
    <mergeCell ref="I1:J1"/>
    <mergeCell ref="A2:J2"/>
    <mergeCell ref="A4:A5"/>
    <mergeCell ref="B4:B5"/>
    <mergeCell ref="C4:C5"/>
    <mergeCell ref="D4:D5"/>
    <mergeCell ref="E4:E5"/>
    <mergeCell ref="F4:G4"/>
    <mergeCell ref="H4:H5"/>
    <mergeCell ref="I4:I5"/>
    <mergeCell ref="J4:J5"/>
    <mergeCell ref="A10:J10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A4" sqref="A4:F4"/>
    </sheetView>
  </sheetViews>
  <sheetFormatPr defaultColWidth="9.140625" defaultRowHeight="15"/>
  <cols>
    <col min="2" max="2" width="16.7109375" style="0" customWidth="1"/>
    <col min="3" max="3" width="39.140625" style="0" customWidth="1"/>
    <col min="4" max="4" width="17.57421875" style="0" customWidth="1"/>
    <col min="5" max="5" width="17.28125" style="0" customWidth="1"/>
    <col min="6" max="6" width="23.140625" style="0" customWidth="1"/>
  </cols>
  <sheetData>
    <row r="1" spans="5:6" ht="60.75" customHeight="1">
      <c r="E1" s="116" t="s">
        <v>47</v>
      </c>
      <c r="F1" s="120"/>
    </row>
    <row r="2" spans="5:6" ht="15">
      <c r="E2" s="120" t="s">
        <v>46</v>
      </c>
      <c r="F2" s="120"/>
    </row>
    <row r="4" spans="1:6" ht="38.25" customHeight="1">
      <c r="A4" s="109" t="s">
        <v>669</v>
      </c>
      <c r="B4" s="110"/>
      <c r="C4" s="110"/>
      <c r="D4" s="110"/>
      <c r="E4" s="110"/>
      <c r="F4" s="110"/>
    </row>
    <row r="5" spans="1:6" ht="15.75">
      <c r="A5" s="111" t="s">
        <v>48</v>
      </c>
      <c r="B5" s="111"/>
      <c r="C5" s="111"/>
      <c r="D5" s="111"/>
      <c r="E5" s="111"/>
      <c r="F5" s="111"/>
    </row>
    <row r="7" spans="1:6" ht="61.5" customHeight="1">
      <c r="A7" s="108" t="s">
        <v>0</v>
      </c>
      <c r="B7" s="108" t="s">
        <v>31</v>
      </c>
      <c r="C7" s="108" t="s">
        <v>32</v>
      </c>
      <c r="D7" s="108" t="s">
        <v>33</v>
      </c>
      <c r="E7" s="108"/>
      <c r="F7" s="108" t="s">
        <v>34</v>
      </c>
    </row>
    <row r="8" spans="1:6" ht="48.75" customHeight="1">
      <c r="A8" s="108"/>
      <c r="B8" s="108"/>
      <c r="C8" s="108"/>
      <c r="D8" s="1" t="s">
        <v>35</v>
      </c>
      <c r="E8" s="1" t="s">
        <v>36</v>
      </c>
      <c r="F8" s="108"/>
    </row>
    <row r="9" spans="1:6" ht="25.5">
      <c r="A9" s="119" t="s">
        <v>9</v>
      </c>
      <c r="B9" s="118" t="s">
        <v>37</v>
      </c>
      <c r="C9" s="15" t="s">
        <v>38</v>
      </c>
      <c r="D9" s="39">
        <f>+'4-илова'!A30</f>
        <v>22</v>
      </c>
      <c r="E9" s="40">
        <f>+'4-илова'!L31</f>
        <v>933230.4999999999</v>
      </c>
      <c r="F9" s="50" t="s">
        <v>215</v>
      </c>
    </row>
    <row r="10" spans="1:6" ht="31.5">
      <c r="A10" s="119"/>
      <c r="B10" s="118"/>
      <c r="C10" s="15" t="s">
        <v>39</v>
      </c>
      <c r="D10" s="39">
        <f>+'5-илова'!A96</f>
        <v>88</v>
      </c>
      <c r="E10" s="40">
        <f>+'5-илова'!L97</f>
        <v>271650.09188</v>
      </c>
      <c r="F10" s="50" t="s">
        <v>215</v>
      </c>
    </row>
    <row r="11" spans="1:6" ht="31.5">
      <c r="A11" s="119"/>
      <c r="B11" s="118"/>
      <c r="C11" s="15" t="s">
        <v>40</v>
      </c>
      <c r="D11" s="39"/>
      <c r="E11" s="39"/>
      <c r="F11" s="50"/>
    </row>
    <row r="12" spans="1:6" ht="31.5">
      <c r="A12" s="119"/>
      <c r="B12" s="118"/>
      <c r="C12" s="15" t="s">
        <v>41</v>
      </c>
      <c r="D12" s="75">
        <f>+'5-илова'!A143</f>
        <v>45</v>
      </c>
      <c r="E12" s="40">
        <f>+'5-илова'!L144</f>
        <v>1176682.5754628</v>
      </c>
      <c r="F12" s="50" t="s">
        <v>215</v>
      </c>
    </row>
    <row r="13" spans="1:6" ht="15.75">
      <c r="A13" s="119" t="s">
        <v>10</v>
      </c>
      <c r="B13" s="118" t="s">
        <v>42</v>
      </c>
      <c r="C13" s="15" t="s">
        <v>38</v>
      </c>
      <c r="D13" s="39"/>
      <c r="E13" s="40"/>
      <c r="F13" s="34"/>
    </row>
    <row r="14" spans="1:6" ht="31.5">
      <c r="A14" s="119"/>
      <c r="B14" s="118"/>
      <c r="C14" s="15" t="s">
        <v>39</v>
      </c>
      <c r="D14" s="39"/>
      <c r="E14" s="40"/>
      <c r="F14" s="3"/>
    </row>
    <row r="15" spans="1:6" ht="31.5">
      <c r="A15" s="119"/>
      <c r="B15" s="118"/>
      <c r="C15" s="15" t="s">
        <v>40</v>
      </c>
      <c r="D15" s="39"/>
      <c r="E15" s="39"/>
      <c r="F15" s="34"/>
    </row>
    <row r="16" spans="1:6" ht="31.5">
      <c r="A16" s="119"/>
      <c r="B16" s="118"/>
      <c r="C16" s="15" t="s">
        <v>41</v>
      </c>
      <c r="D16" s="39"/>
      <c r="E16" s="40"/>
      <c r="F16" s="34"/>
    </row>
    <row r="17" spans="1:6" ht="15.75">
      <c r="A17" s="119" t="s">
        <v>11</v>
      </c>
      <c r="B17" s="118" t="s">
        <v>43</v>
      </c>
      <c r="C17" s="15" t="s">
        <v>38</v>
      </c>
      <c r="D17" s="3"/>
      <c r="E17" s="3"/>
      <c r="F17" s="3"/>
    </row>
    <row r="18" spans="1:6" ht="31.5">
      <c r="A18" s="119"/>
      <c r="B18" s="118"/>
      <c r="C18" s="15" t="s">
        <v>39</v>
      </c>
      <c r="D18" s="3"/>
      <c r="E18" s="3"/>
      <c r="F18" s="3"/>
    </row>
    <row r="19" spans="1:6" ht="31.5">
      <c r="A19" s="119"/>
      <c r="B19" s="118"/>
      <c r="C19" s="15" t="s">
        <v>40</v>
      </c>
      <c r="D19" s="3"/>
      <c r="E19" s="3"/>
      <c r="F19" s="3"/>
    </row>
    <row r="20" spans="1:6" ht="31.5">
      <c r="A20" s="119"/>
      <c r="B20" s="118"/>
      <c r="C20" s="15" t="s">
        <v>41</v>
      </c>
      <c r="D20" s="3"/>
      <c r="E20" s="3"/>
      <c r="F20" s="3"/>
    </row>
    <row r="21" spans="1:6" ht="15.75">
      <c r="A21" s="119" t="s">
        <v>26</v>
      </c>
      <c r="B21" s="118" t="s">
        <v>44</v>
      </c>
      <c r="C21" s="15" t="s">
        <v>38</v>
      </c>
      <c r="D21" s="3"/>
      <c r="E21" s="3"/>
      <c r="F21" s="3"/>
    </row>
    <row r="22" spans="1:6" ht="31.5">
      <c r="A22" s="119"/>
      <c r="B22" s="118"/>
      <c r="C22" s="15" t="s">
        <v>39</v>
      </c>
      <c r="D22" s="3"/>
      <c r="E22" s="3"/>
      <c r="F22" s="3"/>
    </row>
    <row r="23" spans="1:6" ht="31.5">
      <c r="A23" s="119"/>
      <c r="B23" s="118"/>
      <c r="C23" s="15" t="s">
        <v>40</v>
      </c>
      <c r="D23" s="3"/>
      <c r="E23" s="3"/>
      <c r="F23" s="3"/>
    </row>
    <row r="24" spans="1:6" ht="31.5">
      <c r="A24" s="119"/>
      <c r="B24" s="118"/>
      <c r="C24" s="15" t="s">
        <v>41</v>
      </c>
      <c r="D24" s="3"/>
      <c r="E24" s="3"/>
      <c r="F24" s="3"/>
    </row>
    <row r="25" spans="1:6" ht="45" customHeight="1">
      <c r="A25" s="114" t="s">
        <v>45</v>
      </c>
      <c r="B25" s="115"/>
      <c r="C25" s="115"/>
      <c r="D25" s="115"/>
      <c r="E25" s="115"/>
      <c r="F25" s="115"/>
    </row>
  </sheetData>
  <sheetProtection/>
  <mergeCells count="18">
    <mergeCell ref="A25:F25"/>
    <mergeCell ref="A17:A20"/>
    <mergeCell ref="B17:B20"/>
    <mergeCell ref="A21:A24"/>
    <mergeCell ref="B21:B24"/>
    <mergeCell ref="E1:F1"/>
    <mergeCell ref="E2:F2"/>
    <mergeCell ref="A4:F4"/>
    <mergeCell ref="A5:F5"/>
    <mergeCell ref="A13:A16"/>
    <mergeCell ref="B13:B16"/>
    <mergeCell ref="A7:A8"/>
    <mergeCell ref="B7:B8"/>
    <mergeCell ref="C7:C8"/>
    <mergeCell ref="D7:E7"/>
    <mergeCell ref="F7:F8"/>
    <mergeCell ref="A9:A12"/>
    <mergeCell ref="B9:B1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9.140625" style="55" customWidth="1"/>
    <col min="2" max="2" width="12.7109375" style="55" customWidth="1"/>
    <col min="3" max="3" width="17.421875" style="55" customWidth="1"/>
    <col min="4" max="4" width="19.8515625" style="57" customWidth="1"/>
    <col min="5" max="5" width="14.421875" style="57" customWidth="1"/>
    <col min="6" max="6" width="19.28125" style="57" customWidth="1"/>
    <col min="7" max="7" width="21.421875" style="57" customWidth="1"/>
    <col min="8" max="12" width="17.00390625" style="57" customWidth="1"/>
    <col min="13" max="16384" width="9.140625" style="55" customWidth="1"/>
  </cols>
  <sheetData>
    <row r="1" spans="10:12" ht="63.75" customHeight="1">
      <c r="J1" s="124" t="s">
        <v>47</v>
      </c>
      <c r="K1" s="124"/>
      <c r="L1" s="124"/>
    </row>
    <row r="2" spans="10:12" ht="12.75">
      <c r="J2" s="122" t="s">
        <v>60</v>
      </c>
      <c r="K2" s="122"/>
      <c r="L2" s="122"/>
    </row>
    <row r="3" spans="1:12" ht="27.75" customHeight="1">
      <c r="A3" s="121" t="s">
        <v>671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2" ht="24" customHeight="1">
      <c r="A4" s="122" t="s">
        <v>48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7" spans="1:12" ht="63.75">
      <c r="A7" s="123" t="s">
        <v>0</v>
      </c>
      <c r="B7" s="123" t="s">
        <v>31</v>
      </c>
      <c r="C7" s="123" t="s">
        <v>49</v>
      </c>
      <c r="D7" s="123" t="s">
        <v>50</v>
      </c>
      <c r="E7" s="123" t="s">
        <v>51</v>
      </c>
      <c r="F7" s="123" t="s">
        <v>52</v>
      </c>
      <c r="G7" s="125" t="s">
        <v>20</v>
      </c>
      <c r="H7" s="125"/>
      <c r="I7" s="123" t="s">
        <v>53</v>
      </c>
      <c r="J7" s="123" t="s">
        <v>54</v>
      </c>
      <c r="K7" s="123" t="s">
        <v>55</v>
      </c>
      <c r="L7" s="36" t="s">
        <v>56</v>
      </c>
    </row>
    <row r="8" spans="1:12" ht="47.25" customHeight="1">
      <c r="A8" s="123"/>
      <c r="B8" s="123"/>
      <c r="C8" s="123"/>
      <c r="D8" s="123"/>
      <c r="E8" s="123"/>
      <c r="F8" s="123"/>
      <c r="G8" s="38" t="s">
        <v>24</v>
      </c>
      <c r="H8" s="38" t="s">
        <v>689</v>
      </c>
      <c r="I8" s="123"/>
      <c r="J8" s="123"/>
      <c r="K8" s="123"/>
      <c r="L8" s="36" t="s">
        <v>57</v>
      </c>
    </row>
    <row r="9" spans="1:12" s="56" customFormat="1" ht="25.5">
      <c r="A9" s="41">
        <v>1</v>
      </c>
      <c r="B9" s="41" t="s">
        <v>37</v>
      </c>
      <c r="C9" s="41" t="s">
        <v>261</v>
      </c>
      <c r="D9" s="41" t="s">
        <v>215</v>
      </c>
      <c r="E9" s="41" t="s">
        <v>221</v>
      </c>
      <c r="F9" s="41" t="s">
        <v>318</v>
      </c>
      <c r="G9" s="77" t="s">
        <v>401</v>
      </c>
      <c r="H9" s="44">
        <v>307894212</v>
      </c>
      <c r="I9" s="41" t="s">
        <v>217</v>
      </c>
      <c r="J9" s="41">
        <v>1</v>
      </c>
      <c r="K9" s="48">
        <v>4600</v>
      </c>
      <c r="L9" s="42">
        <f>+K9*J9</f>
        <v>4600</v>
      </c>
    </row>
    <row r="10" spans="1:12" s="56" customFormat="1" ht="25.5">
      <c r="A10" s="41">
        <f>+A9+1</f>
        <v>2</v>
      </c>
      <c r="B10" s="41" t="s">
        <v>37</v>
      </c>
      <c r="C10" s="41" t="s">
        <v>225</v>
      </c>
      <c r="D10" s="41" t="s">
        <v>215</v>
      </c>
      <c r="E10" s="41" t="s">
        <v>221</v>
      </c>
      <c r="F10" s="41" t="s">
        <v>329</v>
      </c>
      <c r="G10" s="77" t="s">
        <v>412</v>
      </c>
      <c r="H10" s="44">
        <v>302821384</v>
      </c>
      <c r="I10" s="41" t="s">
        <v>217</v>
      </c>
      <c r="J10" s="41">
        <v>10</v>
      </c>
      <c r="K10" s="48">
        <v>35</v>
      </c>
      <c r="L10" s="42">
        <f>+K10*J10</f>
        <v>350</v>
      </c>
    </row>
    <row r="11" spans="1:12" s="56" customFormat="1" ht="25.5">
      <c r="A11" s="71">
        <f aca="true" t="shared" si="0" ref="A11:A30">+A10+1</f>
        <v>3</v>
      </c>
      <c r="B11" s="41" t="s">
        <v>37</v>
      </c>
      <c r="C11" s="41" t="s">
        <v>225</v>
      </c>
      <c r="D11" s="41" t="s">
        <v>215</v>
      </c>
      <c r="E11" s="41" t="s">
        <v>221</v>
      </c>
      <c r="F11" s="41" t="s">
        <v>330</v>
      </c>
      <c r="G11" s="77" t="s">
        <v>412</v>
      </c>
      <c r="H11" s="44">
        <v>302821384</v>
      </c>
      <c r="I11" s="41" t="s">
        <v>217</v>
      </c>
      <c r="J11" s="41">
        <v>20</v>
      </c>
      <c r="K11" s="48">
        <v>50</v>
      </c>
      <c r="L11" s="42">
        <f>+K11*J11</f>
        <v>1000</v>
      </c>
    </row>
    <row r="12" spans="1:12" s="56" customFormat="1" ht="38.25">
      <c r="A12" s="71">
        <f t="shared" si="0"/>
        <v>4</v>
      </c>
      <c r="B12" s="41" t="s">
        <v>37</v>
      </c>
      <c r="C12" s="41" t="s">
        <v>220</v>
      </c>
      <c r="D12" s="41" t="s">
        <v>215</v>
      </c>
      <c r="E12" s="41" t="s">
        <v>221</v>
      </c>
      <c r="F12" s="41" t="s">
        <v>338</v>
      </c>
      <c r="G12" s="77" t="s">
        <v>420</v>
      </c>
      <c r="H12" s="44">
        <v>200935397</v>
      </c>
      <c r="I12" s="41" t="s">
        <v>217</v>
      </c>
      <c r="J12" s="41">
        <v>50</v>
      </c>
      <c r="K12" s="48">
        <v>115</v>
      </c>
      <c r="L12" s="42">
        <f>+K12*J12</f>
        <v>5750</v>
      </c>
    </row>
    <row r="13" spans="1:12" s="56" customFormat="1" ht="25.5">
      <c r="A13" s="72">
        <f t="shared" si="0"/>
        <v>5</v>
      </c>
      <c r="B13" s="41" t="s">
        <v>37</v>
      </c>
      <c r="C13" s="41" t="s">
        <v>288</v>
      </c>
      <c r="D13" s="41" t="s">
        <v>215</v>
      </c>
      <c r="E13" s="41" t="s">
        <v>221</v>
      </c>
      <c r="F13" s="41" t="s">
        <v>354</v>
      </c>
      <c r="G13" s="77" t="s">
        <v>434</v>
      </c>
      <c r="H13" s="44">
        <v>306817314</v>
      </c>
      <c r="I13" s="41" t="s">
        <v>217</v>
      </c>
      <c r="J13" s="41">
        <v>1</v>
      </c>
      <c r="K13" s="48">
        <v>6120</v>
      </c>
      <c r="L13" s="42">
        <f aca="true" t="shared" si="1" ref="L13:L28">+K13*J13</f>
        <v>6120</v>
      </c>
    </row>
    <row r="14" spans="1:12" s="56" customFormat="1" ht="25.5">
      <c r="A14" s="71">
        <f t="shared" si="0"/>
        <v>6</v>
      </c>
      <c r="B14" s="41" t="s">
        <v>37</v>
      </c>
      <c r="C14" s="41" t="s">
        <v>299</v>
      </c>
      <c r="D14" s="41" t="s">
        <v>215</v>
      </c>
      <c r="E14" s="41" t="s">
        <v>221</v>
      </c>
      <c r="F14" s="41" t="s">
        <v>371</v>
      </c>
      <c r="G14" s="77" t="s">
        <v>446</v>
      </c>
      <c r="H14" s="44">
        <v>304962969</v>
      </c>
      <c r="I14" s="41" t="s">
        <v>217</v>
      </c>
      <c r="J14" s="41">
        <v>2</v>
      </c>
      <c r="K14" s="48">
        <v>1924</v>
      </c>
      <c r="L14" s="42">
        <f t="shared" si="1"/>
        <v>3848</v>
      </c>
    </row>
    <row r="15" spans="1:12" s="56" customFormat="1" ht="25.5">
      <c r="A15" s="71">
        <f t="shared" si="0"/>
        <v>7</v>
      </c>
      <c r="B15" s="41" t="s">
        <v>37</v>
      </c>
      <c r="C15" s="41" t="s">
        <v>555</v>
      </c>
      <c r="D15" s="41" t="s">
        <v>215</v>
      </c>
      <c r="E15" s="46" t="s">
        <v>216</v>
      </c>
      <c r="F15" s="46" t="s">
        <v>534</v>
      </c>
      <c r="G15" s="46" t="s">
        <v>539</v>
      </c>
      <c r="H15" s="47">
        <v>305685520</v>
      </c>
      <c r="I15" s="41" t="s">
        <v>224</v>
      </c>
      <c r="J15" s="41">
        <v>30</v>
      </c>
      <c r="K15" s="42">
        <v>1267.2</v>
      </c>
      <c r="L15" s="42">
        <f t="shared" si="1"/>
        <v>38016</v>
      </c>
    </row>
    <row r="16" spans="1:12" ht="38.25">
      <c r="A16" s="71">
        <f t="shared" si="0"/>
        <v>8</v>
      </c>
      <c r="B16" s="41" t="s">
        <v>37</v>
      </c>
      <c r="C16" s="41" t="s">
        <v>516</v>
      </c>
      <c r="D16" s="41" t="s">
        <v>215</v>
      </c>
      <c r="E16" s="46" t="s">
        <v>216</v>
      </c>
      <c r="F16" s="46" t="s">
        <v>535</v>
      </c>
      <c r="G16" s="46" t="s">
        <v>540</v>
      </c>
      <c r="H16" s="47">
        <v>302299891</v>
      </c>
      <c r="I16" s="36" t="s">
        <v>217</v>
      </c>
      <c r="J16" s="36">
        <v>400</v>
      </c>
      <c r="K16" s="37">
        <v>45.15</v>
      </c>
      <c r="L16" s="37">
        <f t="shared" si="1"/>
        <v>18060</v>
      </c>
    </row>
    <row r="17" spans="1:12" ht="25.5">
      <c r="A17" s="71">
        <f t="shared" si="0"/>
        <v>9</v>
      </c>
      <c r="B17" s="41" t="s">
        <v>37</v>
      </c>
      <c r="C17" s="41" t="s">
        <v>555</v>
      </c>
      <c r="D17" s="41" t="s">
        <v>215</v>
      </c>
      <c r="E17" s="46" t="s">
        <v>216</v>
      </c>
      <c r="F17" s="46" t="s">
        <v>536</v>
      </c>
      <c r="G17" s="46" t="s">
        <v>541</v>
      </c>
      <c r="H17" s="47">
        <v>202797520</v>
      </c>
      <c r="I17" s="41" t="s">
        <v>224</v>
      </c>
      <c r="J17" s="36">
        <v>65</v>
      </c>
      <c r="K17" s="37">
        <v>1497.6</v>
      </c>
      <c r="L17" s="37">
        <f t="shared" si="1"/>
        <v>97344</v>
      </c>
    </row>
    <row r="18" spans="1:12" ht="25.5">
      <c r="A18" s="71">
        <f t="shared" si="0"/>
        <v>10</v>
      </c>
      <c r="B18" s="41" t="s">
        <v>37</v>
      </c>
      <c r="C18" s="41" t="s">
        <v>517</v>
      </c>
      <c r="D18" s="41" t="s">
        <v>215</v>
      </c>
      <c r="E18" s="46" t="s">
        <v>216</v>
      </c>
      <c r="F18" s="46" t="s">
        <v>524</v>
      </c>
      <c r="G18" s="46" t="s">
        <v>542</v>
      </c>
      <c r="H18" s="47">
        <v>306622850</v>
      </c>
      <c r="I18" s="36" t="s">
        <v>217</v>
      </c>
      <c r="J18" s="36">
        <v>1</v>
      </c>
      <c r="K18" s="37">
        <v>6672.3</v>
      </c>
      <c r="L18" s="37">
        <f t="shared" si="1"/>
        <v>6672.3</v>
      </c>
    </row>
    <row r="19" spans="1:12" ht="25.5">
      <c r="A19" s="71">
        <f t="shared" si="0"/>
        <v>11</v>
      </c>
      <c r="B19" s="41" t="s">
        <v>37</v>
      </c>
      <c r="C19" s="41" t="s">
        <v>554</v>
      </c>
      <c r="D19" s="41" t="s">
        <v>215</v>
      </c>
      <c r="E19" s="46" t="s">
        <v>216</v>
      </c>
      <c r="F19" s="46" t="s">
        <v>525</v>
      </c>
      <c r="G19" s="46" t="s">
        <v>543</v>
      </c>
      <c r="H19" s="47">
        <v>305100299</v>
      </c>
      <c r="I19" s="36" t="s">
        <v>217</v>
      </c>
      <c r="J19" s="36">
        <v>33</v>
      </c>
      <c r="K19" s="37">
        <f>61992/33</f>
        <v>1878.5454545454545</v>
      </c>
      <c r="L19" s="37">
        <f t="shared" si="1"/>
        <v>61992</v>
      </c>
    </row>
    <row r="20" spans="1:12" ht="25.5">
      <c r="A20" s="71">
        <f t="shared" si="0"/>
        <v>12</v>
      </c>
      <c r="B20" s="41" t="s">
        <v>37</v>
      </c>
      <c r="C20" s="41" t="s">
        <v>518</v>
      </c>
      <c r="D20" s="41" t="s">
        <v>215</v>
      </c>
      <c r="E20" s="46" t="s">
        <v>216</v>
      </c>
      <c r="F20" s="46" t="s">
        <v>526</v>
      </c>
      <c r="G20" s="46" t="s">
        <v>544</v>
      </c>
      <c r="H20" s="47">
        <v>205861788</v>
      </c>
      <c r="I20" s="36" t="s">
        <v>217</v>
      </c>
      <c r="J20" s="36">
        <v>30</v>
      </c>
      <c r="K20" s="37">
        <f>48745.5/30</f>
        <v>1624.85</v>
      </c>
      <c r="L20" s="37">
        <f t="shared" si="1"/>
        <v>48745.5</v>
      </c>
    </row>
    <row r="21" spans="1:12" ht="25.5">
      <c r="A21" s="71">
        <f t="shared" si="0"/>
        <v>13</v>
      </c>
      <c r="B21" s="41" t="s">
        <v>37</v>
      </c>
      <c r="C21" s="41" t="s">
        <v>553</v>
      </c>
      <c r="D21" s="41" t="s">
        <v>215</v>
      </c>
      <c r="E21" s="46" t="s">
        <v>216</v>
      </c>
      <c r="F21" s="46" t="s">
        <v>528</v>
      </c>
      <c r="G21" s="46" t="s">
        <v>246</v>
      </c>
      <c r="H21" s="47">
        <v>302245183</v>
      </c>
      <c r="I21" s="36" t="s">
        <v>224</v>
      </c>
      <c r="J21" s="36">
        <v>1</v>
      </c>
      <c r="K21" s="37">
        <v>78647.4</v>
      </c>
      <c r="L21" s="37">
        <f t="shared" si="1"/>
        <v>78647.4</v>
      </c>
    </row>
    <row r="22" spans="1:12" ht="25.5">
      <c r="A22" s="71">
        <f t="shared" si="0"/>
        <v>14</v>
      </c>
      <c r="B22" s="41" t="s">
        <v>37</v>
      </c>
      <c r="C22" s="41" t="s">
        <v>520</v>
      </c>
      <c r="D22" s="41" t="s">
        <v>215</v>
      </c>
      <c r="E22" s="46" t="s">
        <v>216</v>
      </c>
      <c r="F22" s="46" t="s">
        <v>529</v>
      </c>
      <c r="G22" s="46" t="s">
        <v>546</v>
      </c>
      <c r="H22" s="47">
        <v>307921834</v>
      </c>
      <c r="I22" s="36" t="s">
        <v>224</v>
      </c>
      <c r="J22" s="36">
        <v>90</v>
      </c>
      <c r="K22" s="37">
        <f>33000/90</f>
        <v>366.6666666666667</v>
      </c>
      <c r="L22" s="37">
        <f t="shared" si="1"/>
        <v>33000</v>
      </c>
    </row>
    <row r="23" spans="1:12" ht="31.5" customHeight="1">
      <c r="A23" s="71">
        <f t="shared" si="0"/>
        <v>15</v>
      </c>
      <c r="B23" s="41" t="s">
        <v>37</v>
      </c>
      <c r="C23" s="41" t="s">
        <v>521</v>
      </c>
      <c r="D23" s="41" t="s">
        <v>215</v>
      </c>
      <c r="E23" s="46" t="s">
        <v>216</v>
      </c>
      <c r="F23" s="46" t="s">
        <v>530</v>
      </c>
      <c r="G23" s="46" t="s">
        <v>547</v>
      </c>
      <c r="H23" s="47">
        <v>307292835</v>
      </c>
      <c r="I23" s="36" t="s">
        <v>224</v>
      </c>
      <c r="J23" s="36">
        <v>25</v>
      </c>
      <c r="K23" s="37">
        <f>265407.8/25</f>
        <v>10616.312</v>
      </c>
      <c r="L23" s="37">
        <f t="shared" si="1"/>
        <v>265407.8</v>
      </c>
    </row>
    <row r="24" spans="1:12" ht="27" customHeight="1">
      <c r="A24" s="71">
        <f t="shared" si="0"/>
        <v>16</v>
      </c>
      <c r="B24" s="41" t="s">
        <v>37</v>
      </c>
      <c r="C24" s="41" t="s">
        <v>522</v>
      </c>
      <c r="D24" s="41" t="s">
        <v>215</v>
      </c>
      <c r="E24" s="46" t="s">
        <v>216</v>
      </c>
      <c r="F24" s="46" t="s">
        <v>531</v>
      </c>
      <c r="G24" s="46" t="s">
        <v>548</v>
      </c>
      <c r="H24" s="47">
        <v>301485020</v>
      </c>
      <c r="I24" s="36" t="s">
        <v>217</v>
      </c>
      <c r="J24" s="36">
        <v>8</v>
      </c>
      <c r="K24" s="37">
        <v>2967</v>
      </c>
      <c r="L24" s="37">
        <f t="shared" si="1"/>
        <v>23736</v>
      </c>
    </row>
    <row r="25" spans="1:12" s="57" customFormat="1" ht="29.25" customHeight="1">
      <c r="A25" s="71">
        <f t="shared" si="0"/>
        <v>17</v>
      </c>
      <c r="B25" s="41" t="s">
        <v>37</v>
      </c>
      <c r="C25" s="41" t="s">
        <v>223</v>
      </c>
      <c r="D25" s="41" t="s">
        <v>215</v>
      </c>
      <c r="E25" s="46" t="s">
        <v>216</v>
      </c>
      <c r="F25" s="46" t="s">
        <v>532</v>
      </c>
      <c r="G25" s="46" t="s">
        <v>549</v>
      </c>
      <c r="H25" s="47">
        <v>204435748</v>
      </c>
      <c r="I25" s="36" t="s">
        <v>217</v>
      </c>
      <c r="J25" s="36">
        <v>6</v>
      </c>
      <c r="K25" s="36">
        <v>1680</v>
      </c>
      <c r="L25" s="37">
        <f t="shared" si="1"/>
        <v>10080</v>
      </c>
    </row>
    <row r="26" spans="1:12" ht="25.5">
      <c r="A26" s="71">
        <f t="shared" si="0"/>
        <v>18</v>
      </c>
      <c r="B26" s="41" t="s">
        <v>37</v>
      </c>
      <c r="C26" s="41" t="s">
        <v>551</v>
      </c>
      <c r="D26" s="41" t="s">
        <v>215</v>
      </c>
      <c r="E26" s="46" t="s">
        <v>216</v>
      </c>
      <c r="F26" s="46" t="s">
        <v>533</v>
      </c>
      <c r="G26" s="46" t="s">
        <v>219</v>
      </c>
      <c r="H26" s="58">
        <v>201348969</v>
      </c>
      <c r="I26" s="36" t="s">
        <v>217</v>
      </c>
      <c r="J26" s="36">
        <v>30</v>
      </c>
      <c r="K26" s="36">
        <v>1697.3</v>
      </c>
      <c r="L26" s="37">
        <f t="shared" si="1"/>
        <v>50919</v>
      </c>
    </row>
    <row r="27" spans="1:12" ht="25.5">
      <c r="A27" s="71">
        <f t="shared" si="0"/>
        <v>19</v>
      </c>
      <c r="B27" s="41" t="s">
        <v>37</v>
      </c>
      <c r="C27" s="41" t="s">
        <v>523</v>
      </c>
      <c r="D27" s="41" t="s">
        <v>215</v>
      </c>
      <c r="E27" s="46" t="s">
        <v>216</v>
      </c>
      <c r="F27" s="46" t="s">
        <v>537</v>
      </c>
      <c r="G27" s="46" t="s">
        <v>550</v>
      </c>
      <c r="H27" s="47">
        <v>307893854</v>
      </c>
      <c r="I27" s="36" t="s">
        <v>224</v>
      </c>
      <c r="J27" s="36">
        <v>2</v>
      </c>
      <c r="K27" s="36">
        <f>9332.2/2</f>
        <v>4666.1</v>
      </c>
      <c r="L27" s="37">
        <f t="shared" si="1"/>
        <v>9332.2</v>
      </c>
    </row>
    <row r="28" spans="1:12" ht="51">
      <c r="A28" s="71">
        <f t="shared" si="0"/>
        <v>20</v>
      </c>
      <c r="B28" s="41" t="s">
        <v>37</v>
      </c>
      <c r="C28" s="41" t="s">
        <v>552</v>
      </c>
      <c r="D28" s="41" t="s">
        <v>215</v>
      </c>
      <c r="E28" s="46" t="s">
        <v>216</v>
      </c>
      <c r="F28" s="46" t="s">
        <v>538</v>
      </c>
      <c r="G28" s="46" t="s">
        <v>246</v>
      </c>
      <c r="H28" s="47">
        <v>302245183</v>
      </c>
      <c r="I28" s="36" t="s">
        <v>224</v>
      </c>
      <c r="J28" s="36">
        <v>7</v>
      </c>
      <c r="K28" s="68">
        <f>57065.7/7</f>
        <v>8152.242857142856</v>
      </c>
      <c r="L28" s="37">
        <f t="shared" si="1"/>
        <v>57065.7</v>
      </c>
    </row>
    <row r="29" spans="1:12" ht="25.5">
      <c r="A29" s="71">
        <f t="shared" si="0"/>
        <v>21</v>
      </c>
      <c r="B29" s="41" t="s">
        <v>37</v>
      </c>
      <c r="C29" s="49" t="s">
        <v>222</v>
      </c>
      <c r="D29" s="41" t="s">
        <v>215</v>
      </c>
      <c r="E29" s="41" t="s">
        <v>482</v>
      </c>
      <c r="F29" s="41" t="s">
        <v>573</v>
      </c>
      <c r="G29" s="76" t="s">
        <v>572</v>
      </c>
      <c r="H29" s="36">
        <v>205926246</v>
      </c>
      <c r="I29" s="36" t="s">
        <v>217</v>
      </c>
      <c r="J29" s="36">
        <v>1</v>
      </c>
      <c r="K29" s="36">
        <v>6115.6</v>
      </c>
      <c r="L29" s="36">
        <f>+K29</f>
        <v>6115.6</v>
      </c>
    </row>
    <row r="30" spans="1:12" ht="25.5">
      <c r="A30" s="71">
        <f t="shared" si="0"/>
        <v>22</v>
      </c>
      <c r="B30" s="70" t="s">
        <v>37</v>
      </c>
      <c r="C30" s="70" t="s">
        <v>574</v>
      </c>
      <c r="D30" s="71" t="s">
        <v>215</v>
      </c>
      <c r="E30" s="70" t="s">
        <v>575</v>
      </c>
      <c r="F30" s="70" t="s">
        <v>577</v>
      </c>
      <c r="G30" s="76" t="s">
        <v>576</v>
      </c>
      <c r="H30" s="70">
        <v>200244767</v>
      </c>
      <c r="I30" s="70" t="s">
        <v>217</v>
      </c>
      <c r="J30" s="70">
        <v>1</v>
      </c>
      <c r="K30" s="70">
        <v>106429</v>
      </c>
      <c r="L30" s="70">
        <f>+K30</f>
        <v>106429</v>
      </c>
    </row>
    <row r="31" spans="1:12" ht="12.75">
      <c r="A31" s="36"/>
      <c r="B31" s="50"/>
      <c r="C31" s="50"/>
      <c r="D31" s="36"/>
      <c r="E31" s="36"/>
      <c r="F31" s="36"/>
      <c r="G31" s="36"/>
      <c r="H31" s="36"/>
      <c r="I31" s="36"/>
      <c r="J31" s="36"/>
      <c r="K31" s="36"/>
      <c r="L31" s="40">
        <f>SUM(L9:L30)</f>
        <v>933230.4999999999</v>
      </c>
    </row>
    <row r="32" spans="1:12" ht="42" customHeight="1">
      <c r="A32" s="114" t="s">
        <v>27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</row>
    <row r="33" ht="12.75">
      <c r="L33" s="69"/>
    </row>
    <row r="34" ht="12.75">
      <c r="L34" s="69"/>
    </row>
    <row r="35" ht="12.75">
      <c r="L35" s="69"/>
    </row>
    <row r="36" ht="12.75">
      <c r="L36" s="69"/>
    </row>
    <row r="37" ht="12.75">
      <c r="L37" s="69"/>
    </row>
    <row r="39" spans="11:12" ht="12.75">
      <c r="K39" s="69"/>
      <c r="L39" s="69"/>
    </row>
    <row r="40" ht="12.75">
      <c r="K40" s="69"/>
    </row>
    <row r="41" spans="11:12" ht="12.75">
      <c r="K41" s="69"/>
      <c r="L41" s="69"/>
    </row>
    <row r="42" ht="12.75">
      <c r="K42" s="69"/>
    </row>
    <row r="43" ht="12.75">
      <c r="K43" s="69"/>
    </row>
    <row r="44" spans="10:11" ht="12.75">
      <c r="J44" s="69"/>
      <c r="K44" s="69"/>
    </row>
    <row r="45" spans="10:12" ht="12.75">
      <c r="J45" s="69"/>
      <c r="L45" s="69"/>
    </row>
    <row r="46" spans="11:12" ht="12.75">
      <c r="K46" s="69"/>
      <c r="L46" s="69"/>
    </row>
  </sheetData>
  <sheetProtection/>
  <mergeCells count="15">
    <mergeCell ref="J1:L1"/>
    <mergeCell ref="J2:L2"/>
    <mergeCell ref="G7:H7"/>
    <mergeCell ref="I7:I8"/>
    <mergeCell ref="J7:J8"/>
    <mergeCell ref="K7:K8"/>
    <mergeCell ref="A32:L32"/>
    <mergeCell ref="A3:L3"/>
    <mergeCell ref="A4:L4"/>
    <mergeCell ref="A7:A8"/>
    <mergeCell ref="B7:B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2"/>
  <sheetViews>
    <sheetView zoomScalePageLayoutView="0" workbookViewId="0" topLeftCell="A124">
      <selection activeCell="N96" sqref="N96"/>
    </sheetView>
  </sheetViews>
  <sheetFormatPr defaultColWidth="9.140625" defaultRowHeight="15"/>
  <cols>
    <col min="1" max="1" width="4.140625" style="43" bestFit="1" customWidth="1"/>
    <col min="2" max="2" width="10.57421875" style="59" customWidth="1"/>
    <col min="3" max="3" width="24.28125" style="43" customWidth="1"/>
    <col min="4" max="4" width="22.140625" style="43" customWidth="1"/>
    <col min="5" max="5" width="19.421875" style="43" customWidth="1"/>
    <col min="6" max="6" width="25.7109375" style="43" customWidth="1"/>
    <col min="7" max="7" width="30.8515625" style="60" customWidth="1"/>
    <col min="8" max="8" width="13.57421875" style="43" customWidth="1"/>
    <col min="9" max="9" width="17.57421875" style="43" customWidth="1"/>
    <col min="10" max="10" width="18.28125" style="43" customWidth="1"/>
    <col min="11" max="11" width="15.140625" style="43" customWidth="1"/>
    <col min="12" max="12" width="22.00390625" style="43" customWidth="1"/>
    <col min="13" max="16384" width="9.140625" style="43" customWidth="1"/>
  </cols>
  <sheetData>
    <row r="1" spans="10:12" ht="69.75" customHeight="1">
      <c r="J1" s="134" t="s">
        <v>63</v>
      </c>
      <c r="K1" s="134"/>
      <c r="L1" s="134"/>
    </row>
    <row r="2" spans="10:12" ht="12.75">
      <c r="J2" s="135" t="s">
        <v>62</v>
      </c>
      <c r="K2" s="135"/>
      <c r="L2" s="135"/>
    </row>
    <row r="3" spans="10:12" ht="12.75">
      <c r="J3" s="61"/>
      <c r="K3" s="61"/>
      <c r="L3" s="61"/>
    </row>
    <row r="4" spans="1:12" ht="33" customHeight="1">
      <c r="A4" s="132" t="s">
        <v>672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1:12" ht="23.25" customHeight="1">
      <c r="A5" s="133" t="s">
        <v>48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</row>
    <row r="7" spans="1:12" ht="48" customHeight="1">
      <c r="A7" s="131" t="s">
        <v>0</v>
      </c>
      <c r="B7" s="131" t="s">
        <v>31</v>
      </c>
      <c r="C7" s="131" t="s">
        <v>49</v>
      </c>
      <c r="D7" s="131" t="s">
        <v>50</v>
      </c>
      <c r="E7" s="131" t="s">
        <v>51</v>
      </c>
      <c r="F7" s="131" t="s">
        <v>52</v>
      </c>
      <c r="G7" s="136" t="s">
        <v>20</v>
      </c>
      <c r="H7" s="136"/>
      <c r="I7" s="131" t="s">
        <v>53</v>
      </c>
      <c r="J7" s="131" t="s">
        <v>54</v>
      </c>
      <c r="K7" s="131" t="s">
        <v>55</v>
      </c>
      <c r="L7" s="137" t="s">
        <v>61</v>
      </c>
    </row>
    <row r="8" spans="1:12" ht="81.75" customHeight="1">
      <c r="A8" s="131"/>
      <c r="B8" s="131"/>
      <c r="C8" s="131"/>
      <c r="D8" s="131"/>
      <c r="E8" s="131"/>
      <c r="F8" s="131"/>
      <c r="G8" s="62" t="s">
        <v>24</v>
      </c>
      <c r="H8" s="63" t="s">
        <v>25</v>
      </c>
      <c r="I8" s="131"/>
      <c r="J8" s="131"/>
      <c r="K8" s="131"/>
      <c r="L8" s="138"/>
    </row>
    <row r="9" spans="1:12" ht="25.5">
      <c r="A9" s="41">
        <v>1</v>
      </c>
      <c r="B9" s="41" t="s">
        <v>37</v>
      </c>
      <c r="C9" s="41" t="s">
        <v>258</v>
      </c>
      <c r="D9" s="35" t="s">
        <v>215</v>
      </c>
      <c r="E9" s="35" t="s">
        <v>221</v>
      </c>
      <c r="F9" s="41" t="s">
        <v>315</v>
      </c>
      <c r="G9" s="77" t="s">
        <v>398</v>
      </c>
      <c r="H9" s="44">
        <v>305582705</v>
      </c>
      <c r="I9" s="41" t="s">
        <v>217</v>
      </c>
      <c r="J9" s="41">
        <v>920</v>
      </c>
      <c r="K9" s="48">
        <v>3.425</v>
      </c>
      <c r="L9" s="42">
        <f aca="true" t="shared" si="0" ref="L9:L56">+K9*J9</f>
        <v>3151</v>
      </c>
    </row>
    <row r="10" spans="1:12" ht="25.5">
      <c r="A10" s="41">
        <f>+A9+1</f>
        <v>2</v>
      </c>
      <c r="B10" s="41" t="s">
        <v>37</v>
      </c>
      <c r="C10" s="41" t="s">
        <v>259</v>
      </c>
      <c r="D10" s="35" t="s">
        <v>215</v>
      </c>
      <c r="E10" s="35" t="s">
        <v>221</v>
      </c>
      <c r="F10" s="41" t="s">
        <v>316</v>
      </c>
      <c r="G10" s="77" t="s">
        <v>399</v>
      </c>
      <c r="H10" s="44">
        <v>200980461</v>
      </c>
      <c r="I10" s="41" t="s">
        <v>241</v>
      </c>
      <c r="J10" s="41">
        <v>10</v>
      </c>
      <c r="K10" s="48">
        <v>75</v>
      </c>
      <c r="L10" s="42">
        <f t="shared" si="0"/>
        <v>750</v>
      </c>
    </row>
    <row r="11" spans="1:12" ht="25.5">
      <c r="A11" s="77">
        <f aca="true" t="shared" si="1" ref="A11:A74">+A10+1</f>
        <v>3</v>
      </c>
      <c r="B11" s="41" t="s">
        <v>37</v>
      </c>
      <c r="C11" s="41" t="s">
        <v>260</v>
      </c>
      <c r="D11" s="35" t="s">
        <v>215</v>
      </c>
      <c r="E11" s="35" t="s">
        <v>221</v>
      </c>
      <c r="F11" s="41" t="s">
        <v>317</v>
      </c>
      <c r="G11" s="77" t="s">
        <v>400</v>
      </c>
      <c r="H11" s="44">
        <v>307592794</v>
      </c>
      <c r="I11" s="41" t="s">
        <v>241</v>
      </c>
      <c r="J11" s="41">
        <v>61</v>
      </c>
      <c r="K11" s="48">
        <v>54</v>
      </c>
      <c r="L11" s="42">
        <f t="shared" si="0"/>
        <v>3294</v>
      </c>
    </row>
    <row r="12" spans="1:12" ht="25.5">
      <c r="A12" s="77">
        <f t="shared" si="1"/>
        <v>4</v>
      </c>
      <c r="B12" s="41" t="s">
        <v>37</v>
      </c>
      <c r="C12" s="41" t="s">
        <v>255</v>
      </c>
      <c r="D12" s="35" t="s">
        <v>215</v>
      </c>
      <c r="E12" s="35" t="s">
        <v>221</v>
      </c>
      <c r="F12" s="41" t="s">
        <v>319</v>
      </c>
      <c r="G12" s="77" t="s">
        <v>402</v>
      </c>
      <c r="H12" s="44">
        <v>305685520</v>
      </c>
      <c r="I12" s="41" t="s">
        <v>245</v>
      </c>
      <c r="J12" s="41">
        <v>15</v>
      </c>
      <c r="K12" s="48">
        <v>325</v>
      </c>
      <c r="L12" s="42">
        <f t="shared" si="0"/>
        <v>4875</v>
      </c>
    </row>
    <row r="13" spans="1:12" ht="25.5">
      <c r="A13" s="77">
        <f t="shared" si="1"/>
        <v>5</v>
      </c>
      <c r="B13" s="41" t="s">
        <v>37</v>
      </c>
      <c r="C13" s="41" t="s">
        <v>262</v>
      </c>
      <c r="D13" s="35" t="s">
        <v>215</v>
      </c>
      <c r="E13" s="35" t="s">
        <v>221</v>
      </c>
      <c r="F13" s="41" t="s">
        <v>320</v>
      </c>
      <c r="G13" s="77" t="s">
        <v>403</v>
      </c>
      <c r="H13" s="44">
        <v>602517666</v>
      </c>
      <c r="I13" s="41" t="s">
        <v>217</v>
      </c>
      <c r="J13" s="41">
        <v>12</v>
      </c>
      <c r="K13" s="48">
        <v>150</v>
      </c>
      <c r="L13" s="42">
        <f t="shared" si="0"/>
        <v>1800</v>
      </c>
    </row>
    <row r="14" spans="1:12" s="61" customFormat="1" ht="25.5">
      <c r="A14" s="77">
        <f t="shared" si="1"/>
        <v>6</v>
      </c>
      <c r="B14" s="41" t="s">
        <v>37</v>
      </c>
      <c r="C14" s="41" t="s">
        <v>263</v>
      </c>
      <c r="D14" s="35" t="s">
        <v>215</v>
      </c>
      <c r="E14" s="35" t="s">
        <v>221</v>
      </c>
      <c r="F14" s="41" t="s">
        <v>321</v>
      </c>
      <c r="G14" s="77" t="s">
        <v>404</v>
      </c>
      <c r="H14" s="44">
        <v>305711930</v>
      </c>
      <c r="I14" s="41" t="s">
        <v>217</v>
      </c>
      <c r="J14" s="41">
        <v>10</v>
      </c>
      <c r="K14" s="48">
        <v>138.9</v>
      </c>
      <c r="L14" s="42">
        <f t="shared" si="0"/>
        <v>1389</v>
      </c>
    </row>
    <row r="15" spans="1:12" ht="25.5">
      <c r="A15" s="77">
        <f t="shared" si="1"/>
        <v>7</v>
      </c>
      <c r="B15" s="41" t="s">
        <v>37</v>
      </c>
      <c r="C15" s="41" t="s">
        <v>265</v>
      </c>
      <c r="D15" s="35" t="s">
        <v>215</v>
      </c>
      <c r="E15" s="35" t="s">
        <v>221</v>
      </c>
      <c r="F15" s="41" t="s">
        <v>323</v>
      </c>
      <c r="G15" s="77" t="s">
        <v>406</v>
      </c>
      <c r="H15" s="44">
        <v>307530958</v>
      </c>
      <c r="I15" s="41" t="s">
        <v>217</v>
      </c>
      <c r="J15" s="41">
        <v>15</v>
      </c>
      <c r="K15" s="48">
        <v>17.789</v>
      </c>
      <c r="L15" s="42">
        <f t="shared" si="0"/>
        <v>266.83500000000004</v>
      </c>
    </row>
    <row r="16" spans="1:12" ht="25.5">
      <c r="A16" s="77">
        <f t="shared" si="1"/>
        <v>8</v>
      </c>
      <c r="B16" s="41" t="s">
        <v>37</v>
      </c>
      <c r="C16" s="41" t="s">
        <v>236</v>
      </c>
      <c r="D16" s="35" t="s">
        <v>215</v>
      </c>
      <c r="E16" s="35" t="s">
        <v>221</v>
      </c>
      <c r="F16" s="41" t="s">
        <v>324</v>
      </c>
      <c r="G16" s="77" t="s">
        <v>407</v>
      </c>
      <c r="H16" s="44">
        <v>307091871</v>
      </c>
      <c r="I16" s="41" t="s">
        <v>217</v>
      </c>
      <c r="J16" s="41">
        <v>1</v>
      </c>
      <c r="K16" s="48">
        <v>1490</v>
      </c>
      <c r="L16" s="42">
        <f t="shared" si="0"/>
        <v>1490</v>
      </c>
    </row>
    <row r="17" spans="1:12" ht="25.5">
      <c r="A17" s="77">
        <f t="shared" si="1"/>
        <v>9</v>
      </c>
      <c r="B17" s="41" t="s">
        <v>37</v>
      </c>
      <c r="C17" s="41" t="s">
        <v>266</v>
      </c>
      <c r="D17" s="35" t="s">
        <v>215</v>
      </c>
      <c r="E17" s="35" t="s">
        <v>221</v>
      </c>
      <c r="F17" s="41" t="s">
        <v>325</v>
      </c>
      <c r="G17" s="77" t="s">
        <v>408</v>
      </c>
      <c r="H17" s="44">
        <v>303351494</v>
      </c>
      <c r="I17" s="41" t="s">
        <v>466</v>
      </c>
      <c r="J17" s="41">
        <v>150</v>
      </c>
      <c r="K17" s="48">
        <v>4.7</v>
      </c>
      <c r="L17" s="42">
        <f t="shared" si="0"/>
        <v>705</v>
      </c>
    </row>
    <row r="18" spans="1:12" ht="25.5">
      <c r="A18" s="77">
        <f t="shared" si="1"/>
        <v>10</v>
      </c>
      <c r="B18" s="41" t="s">
        <v>37</v>
      </c>
      <c r="C18" s="41" t="s">
        <v>232</v>
      </c>
      <c r="D18" s="35" t="s">
        <v>215</v>
      </c>
      <c r="E18" s="35" t="s">
        <v>221</v>
      </c>
      <c r="F18" s="41" t="s">
        <v>326</v>
      </c>
      <c r="G18" s="77" t="s">
        <v>409</v>
      </c>
      <c r="H18" s="44">
        <v>307911443</v>
      </c>
      <c r="I18" s="41" t="s">
        <v>241</v>
      </c>
      <c r="J18" s="41">
        <v>100</v>
      </c>
      <c r="K18" s="48">
        <v>9.499</v>
      </c>
      <c r="L18" s="42">
        <f t="shared" si="0"/>
        <v>949.9000000000001</v>
      </c>
    </row>
    <row r="19" spans="1:12" ht="25.5">
      <c r="A19" s="77">
        <f t="shared" si="1"/>
        <v>11</v>
      </c>
      <c r="B19" s="41" t="s">
        <v>37</v>
      </c>
      <c r="C19" s="41" t="s">
        <v>237</v>
      </c>
      <c r="D19" s="35" t="s">
        <v>215</v>
      </c>
      <c r="E19" s="35" t="s">
        <v>221</v>
      </c>
      <c r="F19" s="41" t="s">
        <v>327</v>
      </c>
      <c r="G19" s="77" t="s">
        <v>410</v>
      </c>
      <c r="H19" s="44">
        <v>307091871</v>
      </c>
      <c r="I19" s="41" t="s">
        <v>217</v>
      </c>
      <c r="J19" s="41">
        <v>1</v>
      </c>
      <c r="K19" s="48">
        <v>459</v>
      </c>
      <c r="L19" s="42">
        <f t="shared" si="0"/>
        <v>459</v>
      </c>
    </row>
    <row r="20" spans="1:12" ht="25.5">
      <c r="A20" s="77">
        <f t="shared" si="1"/>
        <v>12</v>
      </c>
      <c r="B20" s="41" t="s">
        <v>37</v>
      </c>
      <c r="C20" s="41" t="s">
        <v>267</v>
      </c>
      <c r="D20" s="35" t="s">
        <v>215</v>
      </c>
      <c r="E20" s="35" t="s">
        <v>221</v>
      </c>
      <c r="F20" s="41" t="s">
        <v>328</v>
      </c>
      <c r="G20" s="77" t="s">
        <v>411</v>
      </c>
      <c r="H20" s="44">
        <v>306604287</v>
      </c>
      <c r="I20" s="41" t="s">
        <v>244</v>
      </c>
      <c r="J20" s="41">
        <v>200</v>
      </c>
      <c r="K20" s="48">
        <v>3.78</v>
      </c>
      <c r="L20" s="42">
        <f t="shared" si="0"/>
        <v>756</v>
      </c>
    </row>
    <row r="21" spans="1:12" ht="25.5">
      <c r="A21" s="77">
        <f t="shared" si="1"/>
        <v>13</v>
      </c>
      <c r="B21" s="41" t="s">
        <v>37</v>
      </c>
      <c r="C21" s="41" t="s">
        <v>268</v>
      </c>
      <c r="D21" s="35" t="s">
        <v>215</v>
      </c>
      <c r="E21" s="35" t="s">
        <v>221</v>
      </c>
      <c r="F21" s="41" t="s">
        <v>331</v>
      </c>
      <c r="G21" s="77" t="s">
        <v>413</v>
      </c>
      <c r="H21" s="44">
        <v>302945032</v>
      </c>
      <c r="I21" s="41" t="s">
        <v>245</v>
      </c>
      <c r="J21" s="41">
        <v>47</v>
      </c>
      <c r="K21" s="48">
        <v>107.5</v>
      </c>
      <c r="L21" s="42">
        <f t="shared" si="0"/>
        <v>5052.5</v>
      </c>
    </row>
    <row r="22" spans="1:12" ht="25.5">
      <c r="A22" s="77">
        <f t="shared" si="1"/>
        <v>14</v>
      </c>
      <c r="B22" s="41" t="s">
        <v>37</v>
      </c>
      <c r="C22" s="41" t="s">
        <v>269</v>
      </c>
      <c r="D22" s="35" t="s">
        <v>215</v>
      </c>
      <c r="E22" s="35" t="s">
        <v>221</v>
      </c>
      <c r="F22" s="41" t="s">
        <v>332</v>
      </c>
      <c r="G22" s="77" t="s">
        <v>414</v>
      </c>
      <c r="H22" s="44">
        <v>307595884</v>
      </c>
      <c r="I22" s="41" t="s">
        <v>217</v>
      </c>
      <c r="J22" s="41">
        <v>1</v>
      </c>
      <c r="K22" s="48">
        <v>732</v>
      </c>
      <c r="L22" s="42">
        <f t="shared" si="0"/>
        <v>732</v>
      </c>
    </row>
    <row r="23" spans="1:12" ht="25.5">
      <c r="A23" s="77">
        <f t="shared" si="1"/>
        <v>15</v>
      </c>
      <c r="B23" s="41" t="s">
        <v>37</v>
      </c>
      <c r="C23" s="41" t="s">
        <v>225</v>
      </c>
      <c r="D23" s="35" t="s">
        <v>215</v>
      </c>
      <c r="E23" s="35" t="s">
        <v>221</v>
      </c>
      <c r="F23" s="41" t="s">
        <v>333</v>
      </c>
      <c r="G23" s="77" t="s">
        <v>415</v>
      </c>
      <c r="H23" s="44">
        <v>302299891</v>
      </c>
      <c r="I23" s="41" t="s">
        <v>217</v>
      </c>
      <c r="J23" s="41">
        <v>10</v>
      </c>
      <c r="K23" s="48">
        <v>585</v>
      </c>
      <c r="L23" s="42">
        <f t="shared" si="0"/>
        <v>5850</v>
      </c>
    </row>
    <row r="24" spans="1:12" ht="25.5">
      <c r="A24" s="77">
        <f t="shared" si="1"/>
        <v>16</v>
      </c>
      <c r="B24" s="41" t="s">
        <v>37</v>
      </c>
      <c r="C24" s="41" t="s">
        <v>270</v>
      </c>
      <c r="D24" s="35" t="s">
        <v>215</v>
      </c>
      <c r="E24" s="35" t="s">
        <v>221</v>
      </c>
      <c r="F24" s="41" t="s">
        <v>334</v>
      </c>
      <c r="G24" s="77" t="s">
        <v>416</v>
      </c>
      <c r="H24" s="44">
        <v>305332152</v>
      </c>
      <c r="I24" s="41" t="s">
        <v>217</v>
      </c>
      <c r="J24" s="41">
        <v>3</v>
      </c>
      <c r="K24" s="48">
        <v>109</v>
      </c>
      <c r="L24" s="42">
        <f t="shared" si="0"/>
        <v>327</v>
      </c>
    </row>
    <row r="25" spans="1:12" ht="25.5">
      <c r="A25" s="77">
        <f t="shared" si="1"/>
        <v>17</v>
      </c>
      <c r="B25" s="41" t="s">
        <v>37</v>
      </c>
      <c r="C25" s="41" t="s">
        <v>271</v>
      </c>
      <c r="D25" s="35" t="s">
        <v>215</v>
      </c>
      <c r="E25" s="35" t="s">
        <v>221</v>
      </c>
      <c r="F25" s="41" t="s">
        <v>335</v>
      </c>
      <c r="G25" s="77" t="s">
        <v>417</v>
      </c>
      <c r="H25" s="44">
        <v>307204357</v>
      </c>
      <c r="I25" s="41" t="s">
        <v>217</v>
      </c>
      <c r="J25" s="41">
        <v>200</v>
      </c>
      <c r="K25" s="48">
        <v>5.39</v>
      </c>
      <c r="L25" s="42">
        <f t="shared" si="0"/>
        <v>1078</v>
      </c>
    </row>
    <row r="26" spans="1:12" ht="25.5">
      <c r="A26" s="77">
        <f t="shared" si="1"/>
        <v>18</v>
      </c>
      <c r="B26" s="41" t="s">
        <v>37</v>
      </c>
      <c r="C26" s="41" t="s">
        <v>272</v>
      </c>
      <c r="D26" s="35" t="s">
        <v>215</v>
      </c>
      <c r="E26" s="35" t="s">
        <v>221</v>
      </c>
      <c r="F26" s="41" t="s">
        <v>336</v>
      </c>
      <c r="G26" s="77" t="s">
        <v>418</v>
      </c>
      <c r="H26" s="44">
        <v>305859445</v>
      </c>
      <c r="I26" s="41" t="s">
        <v>217</v>
      </c>
      <c r="J26" s="41">
        <v>200</v>
      </c>
      <c r="K26" s="48">
        <v>4.895</v>
      </c>
      <c r="L26" s="42">
        <f t="shared" si="0"/>
        <v>978.9999999999999</v>
      </c>
    </row>
    <row r="27" spans="1:12" ht="25.5">
      <c r="A27" s="77">
        <f t="shared" si="1"/>
        <v>19</v>
      </c>
      <c r="B27" s="41" t="s">
        <v>37</v>
      </c>
      <c r="C27" s="41" t="s">
        <v>273</v>
      </c>
      <c r="D27" s="35" t="s">
        <v>215</v>
      </c>
      <c r="E27" s="35" t="s">
        <v>221</v>
      </c>
      <c r="F27" s="41" t="s">
        <v>337</v>
      </c>
      <c r="G27" s="77" t="s">
        <v>419</v>
      </c>
      <c r="H27" s="44">
        <v>301766747</v>
      </c>
      <c r="I27" s="41" t="s">
        <v>217</v>
      </c>
      <c r="J27" s="41">
        <v>50</v>
      </c>
      <c r="K27" s="48">
        <v>11.421</v>
      </c>
      <c r="L27" s="42">
        <f t="shared" si="0"/>
        <v>571.05</v>
      </c>
    </row>
    <row r="28" spans="1:12" ht="25.5">
      <c r="A28" s="77">
        <f t="shared" si="1"/>
        <v>20</v>
      </c>
      <c r="B28" s="41" t="s">
        <v>37</v>
      </c>
      <c r="C28" s="41" t="s">
        <v>274</v>
      </c>
      <c r="D28" s="35" t="s">
        <v>215</v>
      </c>
      <c r="E28" s="35" t="s">
        <v>221</v>
      </c>
      <c r="F28" s="41" t="s">
        <v>339</v>
      </c>
      <c r="G28" s="77" t="s">
        <v>421</v>
      </c>
      <c r="H28" s="44">
        <v>304491653</v>
      </c>
      <c r="I28" s="41" t="s">
        <v>217</v>
      </c>
      <c r="J28" s="41">
        <v>1</v>
      </c>
      <c r="K28" s="48">
        <v>2226</v>
      </c>
      <c r="L28" s="42">
        <f t="shared" si="0"/>
        <v>2226</v>
      </c>
    </row>
    <row r="29" spans="1:12" ht="25.5">
      <c r="A29" s="77">
        <f t="shared" si="1"/>
        <v>21</v>
      </c>
      <c r="B29" s="41" t="s">
        <v>37</v>
      </c>
      <c r="C29" s="41" t="s">
        <v>275</v>
      </c>
      <c r="D29" s="35" t="s">
        <v>215</v>
      </c>
      <c r="E29" s="35" t="s">
        <v>221</v>
      </c>
      <c r="F29" s="41" t="s">
        <v>340</v>
      </c>
      <c r="G29" s="77" t="s">
        <v>422</v>
      </c>
      <c r="H29" s="44">
        <v>305807271</v>
      </c>
      <c r="I29" s="41" t="s">
        <v>217</v>
      </c>
      <c r="J29" s="41">
        <v>50</v>
      </c>
      <c r="K29" s="48">
        <v>8.97</v>
      </c>
      <c r="L29" s="42">
        <f t="shared" si="0"/>
        <v>448.50000000000006</v>
      </c>
    </row>
    <row r="30" spans="1:12" ht="25.5">
      <c r="A30" s="77">
        <f t="shared" si="1"/>
        <v>22</v>
      </c>
      <c r="B30" s="41" t="s">
        <v>37</v>
      </c>
      <c r="C30" s="41" t="s">
        <v>276</v>
      </c>
      <c r="D30" s="35" t="s">
        <v>215</v>
      </c>
      <c r="E30" s="35" t="s">
        <v>221</v>
      </c>
      <c r="F30" s="41" t="s">
        <v>341</v>
      </c>
      <c r="G30" s="77" t="s">
        <v>411</v>
      </c>
      <c r="H30" s="44">
        <v>306604287</v>
      </c>
      <c r="I30" s="41" t="s">
        <v>217</v>
      </c>
      <c r="J30" s="41">
        <v>50</v>
      </c>
      <c r="K30" s="48">
        <v>8.18</v>
      </c>
      <c r="L30" s="42">
        <f t="shared" si="0"/>
        <v>409</v>
      </c>
    </row>
    <row r="31" spans="1:12" ht="25.5">
      <c r="A31" s="77">
        <f t="shared" si="1"/>
        <v>23</v>
      </c>
      <c r="B31" s="41" t="s">
        <v>37</v>
      </c>
      <c r="C31" s="41" t="s">
        <v>277</v>
      </c>
      <c r="D31" s="35" t="s">
        <v>215</v>
      </c>
      <c r="E31" s="35" t="s">
        <v>221</v>
      </c>
      <c r="F31" s="41" t="s">
        <v>342</v>
      </c>
      <c r="G31" s="77" t="s">
        <v>423</v>
      </c>
      <c r="H31" s="44">
        <v>306089114</v>
      </c>
      <c r="I31" s="41" t="s">
        <v>217</v>
      </c>
      <c r="J31" s="41">
        <v>4</v>
      </c>
      <c r="K31" s="48">
        <v>130</v>
      </c>
      <c r="L31" s="42">
        <f t="shared" si="0"/>
        <v>520</v>
      </c>
    </row>
    <row r="32" spans="1:12" ht="25.5">
      <c r="A32" s="77">
        <f t="shared" si="1"/>
        <v>24</v>
      </c>
      <c r="B32" s="41" t="s">
        <v>37</v>
      </c>
      <c r="C32" s="41" t="s">
        <v>278</v>
      </c>
      <c r="D32" s="35" t="s">
        <v>215</v>
      </c>
      <c r="E32" s="35" t="s">
        <v>221</v>
      </c>
      <c r="F32" s="41" t="s">
        <v>343</v>
      </c>
      <c r="G32" s="77" t="s">
        <v>424</v>
      </c>
      <c r="H32" s="44">
        <v>307965344</v>
      </c>
      <c r="I32" s="41" t="s">
        <v>466</v>
      </c>
      <c r="J32" s="41">
        <v>300</v>
      </c>
      <c r="K32" s="48">
        <v>1.5</v>
      </c>
      <c r="L32" s="42">
        <f t="shared" si="0"/>
        <v>450</v>
      </c>
    </row>
    <row r="33" spans="1:12" ht="25.5">
      <c r="A33" s="77">
        <f t="shared" si="1"/>
        <v>25</v>
      </c>
      <c r="B33" s="41" t="s">
        <v>37</v>
      </c>
      <c r="C33" s="41" t="s">
        <v>279</v>
      </c>
      <c r="D33" s="35" t="s">
        <v>215</v>
      </c>
      <c r="E33" s="35" t="s">
        <v>221</v>
      </c>
      <c r="F33" s="41" t="s">
        <v>344</v>
      </c>
      <c r="G33" s="77" t="s">
        <v>425</v>
      </c>
      <c r="H33" s="44">
        <v>307874165</v>
      </c>
      <c r="I33" s="41" t="s">
        <v>217</v>
      </c>
      <c r="J33" s="41">
        <v>10</v>
      </c>
      <c r="K33" s="48">
        <v>15.5</v>
      </c>
      <c r="L33" s="42">
        <f t="shared" si="0"/>
        <v>155</v>
      </c>
    </row>
    <row r="34" spans="1:12" ht="25.5">
      <c r="A34" s="77">
        <f t="shared" si="1"/>
        <v>26</v>
      </c>
      <c r="B34" s="41" t="s">
        <v>37</v>
      </c>
      <c r="C34" s="41" t="s">
        <v>280</v>
      </c>
      <c r="D34" s="35" t="s">
        <v>215</v>
      </c>
      <c r="E34" s="35" t="s">
        <v>221</v>
      </c>
      <c r="F34" s="41" t="s">
        <v>345</v>
      </c>
      <c r="G34" s="77" t="s">
        <v>426</v>
      </c>
      <c r="H34" s="44">
        <v>307530958</v>
      </c>
      <c r="I34" s="41" t="s">
        <v>217</v>
      </c>
      <c r="J34" s="41">
        <v>50</v>
      </c>
      <c r="K34" s="48">
        <v>82.789</v>
      </c>
      <c r="L34" s="42">
        <f t="shared" si="0"/>
        <v>4139.45</v>
      </c>
    </row>
    <row r="35" spans="1:12" ht="25.5">
      <c r="A35" s="77">
        <f t="shared" si="1"/>
        <v>27</v>
      </c>
      <c r="B35" s="41" t="s">
        <v>37</v>
      </c>
      <c r="C35" s="41" t="s">
        <v>281</v>
      </c>
      <c r="D35" s="35" t="s">
        <v>215</v>
      </c>
      <c r="E35" s="35" t="s">
        <v>221</v>
      </c>
      <c r="F35" s="41" t="s">
        <v>346</v>
      </c>
      <c r="G35" s="77" t="s">
        <v>427</v>
      </c>
      <c r="H35" s="44">
        <v>303478416</v>
      </c>
      <c r="I35" s="41" t="s">
        <v>217</v>
      </c>
      <c r="J35" s="41">
        <v>50</v>
      </c>
      <c r="K35" s="48">
        <v>45</v>
      </c>
      <c r="L35" s="42">
        <f t="shared" si="0"/>
        <v>2250</v>
      </c>
    </row>
    <row r="36" spans="1:12" ht="25.5">
      <c r="A36" s="77">
        <f t="shared" si="1"/>
        <v>28</v>
      </c>
      <c r="B36" s="41" t="s">
        <v>37</v>
      </c>
      <c r="C36" s="41" t="s">
        <v>282</v>
      </c>
      <c r="D36" s="35" t="s">
        <v>215</v>
      </c>
      <c r="E36" s="35" t="s">
        <v>221</v>
      </c>
      <c r="F36" s="41" t="s">
        <v>347</v>
      </c>
      <c r="G36" s="77" t="s">
        <v>428</v>
      </c>
      <c r="H36" s="44">
        <v>207041571</v>
      </c>
      <c r="I36" s="41" t="s">
        <v>217</v>
      </c>
      <c r="J36" s="41">
        <v>1</v>
      </c>
      <c r="K36" s="48">
        <v>494.5</v>
      </c>
      <c r="L36" s="42">
        <f t="shared" si="0"/>
        <v>494.5</v>
      </c>
    </row>
    <row r="37" spans="1:12" ht="25.5">
      <c r="A37" s="77">
        <f t="shared" si="1"/>
        <v>29</v>
      </c>
      <c r="B37" s="41" t="s">
        <v>37</v>
      </c>
      <c r="C37" s="41" t="s">
        <v>234</v>
      </c>
      <c r="D37" s="35" t="s">
        <v>215</v>
      </c>
      <c r="E37" s="35" t="s">
        <v>221</v>
      </c>
      <c r="F37" s="41" t="s">
        <v>348</v>
      </c>
      <c r="G37" s="77" t="s">
        <v>429</v>
      </c>
      <c r="H37" s="44">
        <v>302639680</v>
      </c>
      <c r="I37" s="41" t="s">
        <v>217</v>
      </c>
      <c r="J37" s="41">
        <v>200</v>
      </c>
      <c r="K37" s="48">
        <v>1.5</v>
      </c>
      <c r="L37" s="42">
        <f t="shared" si="0"/>
        <v>300</v>
      </c>
    </row>
    <row r="38" spans="1:12" ht="25.5">
      <c r="A38" s="77">
        <f t="shared" si="1"/>
        <v>30</v>
      </c>
      <c r="B38" s="41" t="s">
        <v>37</v>
      </c>
      <c r="C38" s="41" t="s">
        <v>283</v>
      </c>
      <c r="D38" s="35" t="s">
        <v>215</v>
      </c>
      <c r="E38" s="35" t="s">
        <v>221</v>
      </c>
      <c r="F38" s="41" t="s">
        <v>349</v>
      </c>
      <c r="G38" s="77" t="s">
        <v>430</v>
      </c>
      <c r="H38" s="44">
        <v>305886642</v>
      </c>
      <c r="I38" s="41" t="s">
        <v>217</v>
      </c>
      <c r="J38" s="41">
        <v>5.1</v>
      </c>
      <c r="K38" s="48">
        <v>325.251</v>
      </c>
      <c r="L38" s="42">
        <f t="shared" si="0"/>
        <v>1658.7800999999997</v>
      </c>
    </row>
    <row r="39" spans="1:12" ht="25.5">
      <c r="A39" s="77">
        <f t="shared" si="1"/>
        <v>31</v>
      </c>
      <c r="B39" s="41" t="s">
        <v>37</v>
      </c>
      <c r="C39" s="41" t="s">
        <v>284</v>
      </c>
      <c r="D39" s="35" t="s">
        <v>215</v>
      </c>
      <c r="E39" s="35" t="s">
        <v>221</v>
      </c>
      <c r="F39" s="41" t="s">
        <v>350</v>
      </c>
      <c r="G39" s="77" t="s">
        <v>431</v>
      </c>
      <c r="H39" s="44">
        <v>203552556</v>
      </c>
      <c r="I39" s="41" t="s">
        <v>217</v>
      </c>
      <c r="J39" s="41">
        <v>300</v>
      </c>
      <c r="K39" s="48">
        <v>0.9</v>
      </c>
      <c r="L39" s="42">
        <f t="shared" si="0"/>
        <v>270</v>
      </c>
    </row>
    <row r="40" spans="1:12" ht="25.5">
      <c r="A40" s="77">
        <f t="shared" si="1"/>
        <v>32</v>
      </c>
      <c r="B40" s="41" t="s">
        <v>37</v>
      </c>
      <c r="C40" s="41" t="s">
        <v>285</v>
      </c>
      <c r="D40" s="35" t="s">
        <v>215</v>
      </c>
      <c r="E40" s="35" t="s">
        <v>221</v>
      </c>
      <c r="F40" s="41" t="s">
        <v>351</v>
      </c>
      <c r="G40" s="77" t="s">
        <v>432</v>
      </c>
      <c r="H40" s="44">
        <v>307723914</v>
      </c>
      <c r="I40" s="41" t="s">
        <v>217</v>
      </c>
      <c r="J40" s="41">
        <v>2</v>
      </c>
      <c r="K40" s="48">
        <v>99</v>
      </c>
      <c r="L40" s="42">
        <f t="shared" si="0"/>
        <v>198</v>
      </c>
    </row>
    <row r="41" spans="1:12" ht="25.5">
      <c r="A41" s="77">
        <f t="shared" si="1"/>
        <v>33</v>
      </c>
      <c r="B41" s="41" t="s">
        <v>37</v>
      </c>
      <c r="C41" s="41" t="s">
        <v>287</v>
      </c>
      <c r="D41" s="35" t="s">
        <v>215</v>
      </c>
      <c r="E41" s="35" t="s">
        <v>221</v>
      </c>
      <c r="F41" s="41" t="s">
        <v>353</v>
      </c>
      <c r="G41" s="77" t="s">
        <v>434</v>
      </c>
      <c r="H41" s="44">
        <v>306817314</v>
      </c>
      <c r="I41" s="41" t="s">
        <v>217</v>
      </c>
      <c r="J41" s="41">
        <v>12</v>
      </c>
      <c r="K41" s="48">
        <v>55</v>
      </c>
      <c r="L41" s="42">
        <f t="shared" si="0"/>
        <v>660</v>
      </c>
    </row>
    <row r="42" spans="1:12" ht="25.5">
      <c r="A42" s="77">
        <f t="shared" si="1"/>
        <v>34</v>
      </c>
      <c r="B42" s="41" t="s">
        <v>37</v>
      </c>
      <c r="C42" s="41" t="s">
        <v>289</v>
      </c>
      <c r="D42" s="35" t="s">
        <v>215</v>
      </c>
      <c r="E42" s="35" t="s">
        <v>221</v>
      </c>
      <c r="F42" s="41" t="s">
        <v>355</v>
      </c>
      <c r="G42" s="77" t="s">
        <v>435</v>
      </c>
      <c r="H42" s="44">
        <v>303859240</v>
      </c>
      <c r="I42" s="41" t="s">
        <v>217</v>
      </c>
      <c r="J42" s="41">
        <v>50</v>
      </c>
      <c r="K42" s="48">
        <v>17.998</v>
      </c>
      <c r="L42" s="42">
        <f t="shared" si="0"/>
        <v>899.9000000000001</v>
      </c>
    </row>
    <row r="43" spans="1:12" ht="25.5">
      <c r="A43" s="77">
        <f t="shared" si="1"/>
        <v>35</v>
      </c>
      <c r="B43" s="41" t="s">
        <v>37</v>
      </c>
      <c r="C43" s="41" t="s">
        <v>232</v>
      </c>
      <c r="D43" s="35" t="s">
        <v>215</v>
      </c>
      <c r="E43" s="35" t="s">
        <v>221</v>
      </c>
      <c r="F43" s="41" t="s">
        <v>356</v>
      </c>
      <c r="G43" s="77" t="s">
        <v>409</v>
      </c>
      <c r="H43" s="44">
        <v>307911443</v>
      </c>
      <c r="I43" s="41" t="s">
        <v>241</v>
      </c>
      <c r="J43" s="41">
        <v>100</v>
      </c>
      <c r="K43" s="48">
        <v>9.75</v>
      </c>
      <c r="L43" s="42">
        <f t="shared" si="0"/>
        <v>975</v>
      </c>
    </row>
    <row r="44" spans="1:12" ht="25.5">
      <c r="A44" s="77">
        <f t="shared" si="1"/>
        <v>36</v>
      </c>
      <c r="B44" s="41" t="s">
        <v>37</v>
      </c>
      <c r="C44" s="41" t="s">
        <v>290</v>
      </c>
      <c r="D44" s="35" t="s">
        <v>215</v>
      </c>
      <c r="E44" s="35" t="s">
        <v>221</v>
      </c>
      <c r="F44" s="41" t="s">
        <v>357</v>
      </c>
      <c r="G44" s="77" t="s">
        <v>436</v>
      </c>
      <c r="H44" s="44">
        <v>307930071</v>
      </c>
      <c r="I44" s="41" t="s">
        <v>467</v>
      </c>
      <c r="J44" s="41">
        <v>4</v>
      </c>
      <c r="K44" s="48">
        <v>747.8</v>
      </c>
      <c r="L44" s="42">
        <f t="shared" si="0"/>
        <v>2991.2</v>
      </c>
    </row>
    <row r="45" spans="1:12" ht="25.5">
      <c r="A45" s="77">
        <f t="shared" si="1"/>
        <v>37</v>
      </c>
      <c r="B45" s="41" t="s">
        <v>37</v>
      </c>
      <c r="C45" s="41" t="s">
        <v>291</v>
      </c>
      <c r="D45" s="35" t="s">
        <v>215</v>
      </c>
      <c r="E45" s="35" t="s">
        <v>221</v>
      </c>
      <c r="F45" s="41" t="s">
        <v>358</v>
      </c>
      <c r="G45" s="77" t="s">
        <v>437</v>
      </c>
      <c r="H45" s="44">
        <v>204671804</v>
      </c>
      <c r="I45" s="41" t="s">
        <v>217</v>
      </c>
      <c r="J45" s="41">
        <v>1000</v>
      </c>
      <c r="K45" s="48">
        <v>0.345</v>
      </c>
      <c r="L45" s="42">
        <f t="shared" si="0"/>
        <v>345</v>
      </c>
    </row>
    <row r="46" spans="1:12" ht="25.5">
      <c r="A46" s="77">
        <f t="shared" si="1"/>
        <v>38</v>
      </c>
      <c r="B46" s="41" t="s">
        <v>37</v>
      </c>
      <c r="C46" s="41" t="s">
        <v>235</v>
      </c>
      <c r="D46" s="35" t="s">
        <v>215</v>
      </c>
      <c r="E46" s="35" t="s">
        <v>221</v>
      </c>
      <c r="F46" s="41" t="s">
        <v>359</v>
      </c>
      <c r="G46" s="77" t="s">
        <v>438</v>
      </c>
      <c r="H46" s="44">
        <v>304316702</v>
      </c>
      <c r="I46" s="41" t="s">
        <v>217</v>
      </c>
      <c r="J46" s="41">
        <v>200</v>
      </c>
      <c r="K46" s="48">
        <v>0.8</v>
      </c>
      <c r="L46" s="42">
        <f t="shared" si="0"/>
        <v>160</v>
      </c>
    </row>
    <row r="47" spans="1:12" ht="25.5">
      <c r="A47" s="77">
        <f t="shared" si="1"/>
        <v>39</v>
      </c>
      <c r="B47" s="41" t="s">
        <v>37</v>
      </c>
      <c r="C47" s="41" t="s">
        <v>292</v>
      </c>
      <c r="D47" s="35" t="s">
        <v>215</v>
      </c>
      <c r="E47" s="35" t="s">
        <v>221</v>
      </c>
      <c r="F47" s="41" t="s">
        <v>361</v>
      </c>
      <c r="G47" s="77" t="s">
        <v>439</v>
      </c>
      <c r="H47" s="44">
        <v>206719257</v>
      </c>
      <c r="I47" s="41" t="s">
        <v>217</v>
      </c>
      <c r="J47" s="41">
        <v>1</v>
      </c>
      <c r="K47" s="48">
        <v>1050</v>
      </c>
      <c r="L47" s="42">
        <f t="shared" si="0"/>
        <v>1050</v>
      </c>
    </row>
    <row r="48" spans="1:12" ht="25.5">
      <c r="A48" s="77">
        <f t="shared" si="1"/>
        <v>40</v>
      </c>
      <c r="B48" s="41" t="s">
        <v>37</v>
      </c>
      <c r="C48" s="41" t="s">
        <v>293</v>
      </c>
      <c r="D48" s="35" t="s">
        <v>215</v>
      </c>
      <c r="E48" s="35" t="s">
        <v>221</v>
      </c>
      <c r="F48" s="41" t="s">
        <v>362</v>
      </c>
      <c r="G48" s="77" t="s">
        <v>440</v>
      </c>
      <c r="H48" s="44">
        <v>305859334</v>
      </c>
      <c r="I48" s="41" t="s">
        <v>217</v>
      </c>
      <c r="J48" s="41">
        <v>46</v>
      </c>
      <c r="K48" s="48">
        <v>45.995</v>
      </c>
      <c r="L48" s="42">
        <f t="shared" si="0"/>
        <v>2115.77</v>
      </c>
    </row>
    <row r="49" spans="1:12" ht="25.5">
      <c r="A49" s="77">
        <f t="shared" si="1"/>
        <v>41</v>
      </c>
      <c r="B49" s="41" t="s">
        <v>37</v>
      </c>
      <c r="C49" s="41" t="s">
        <v>294</v>
      </c>
      <c r="D49" s="35" t="s">
        <v>215</v>
      </c>
      <c r="E49" s="35" t="s">
        <v>221</v>
      </c>
      <c r="F49" s="41" t="s">
        <v>363</v>
      </c>
      <c r="G49" s="77" t="s">
        <v>440</v>
      </c>
      <c r="H49" s="44">
        <v>305859334</v>
      </c>
      <c r="I49" s="41" t="s">
        <v>217</v>
      </c>
      <c r="J49" s="41">
        <v>30</v>
      </c>
      <c r="K49" s="48">
        <v>16.995</v>
      </c>
      <c r="L49" s="42">
        <f t="shared" si="0"/>
        <v>509.85</v>
      </c>
    </row>
    <row r="50" spans="1:12" ht="25.5">
      <c r="A50" s="77">
        <f t="shared" si="1"/>
        <v>42</v>
      </c>
      <c r="B50" s="41" t="s">
        <v>37</v>
      </c>
      <c r="C50" s="41" t="s">
        <v>258</v>
      </c>
      <c r="D50" s="35" t="s">
        <v>215</v>
      </c>
      <c r="E50" s="35" t="s">
        <v>221</v>
      </c>
      <c r="F50" s="41" t="s">
        <v>364</v>
      </c>
      <c r="G50" s="77" t="s">
        <v>441</v>
      </c>
      <c r="H50" s="44">
        <v>305582705</v>
      </c>
      <c r="I50" s="41" t="s">
        <v>217</v>
      </c>
      <c r="J50" s="41">
        <v>870</v>
      </c>
      <c r="K50" s="48">
        <v>3.625</v>
      </c>
      <c r="L50" s="42">
        <f t="shared" si="0"/>
        <v>3153.75</v>
      </c>
    </row>
    <row r="51" spans="1:12" ht="25.5">
      <c r="A51" s="77">
        <f t="shared" si="1"/>
        <v>43</v>
      </c>
      <c r="B51" s="41" t="s">
        <v>37</v>
      </c>
      <c r="C51" s="41" t="s">
        <v>296</v>
      </c>
      <c r="D51" s="35" t="s">
        <v>215</v>
      </c>
      <c r="E51" s="35" t="s">
        <v>221</v>
      </c>
      <c r="F51" s="41" t="s">
        <v>366</v>
      </c>
      <c r="G51" s="77" t="s">
        <v>443</v>
      </c>
      <c r="H51" s="44">
        <v>305654796</v>
      </c>
      <c r="I51" s="41" t="s">
        <v>217</v>
      </c>
      <c r="J51" s="41">
        <v>10</v>
      </c>
      <c r="K51" s="48">
        <v>112</v>
      </c>
      <c r="L51" s="42">
        <f t="shared" si="0"/>
        <v>1120</v>
      </c>
    </row>
    <row r="52" spans="1:12" ht="25.5">
      <c r="A52" s="77">
        <f t="shared" si="1"/>
        <v>44</v>
      </c>
      <c r="B52" s="41" t="s">
        <v>37</v>
      </c>
      <c r="C52" s="54" t="s">
        <v>298</v>
      </c>
      <c r="D52" s="35" t="s">
        <v>215</v>
      </c>
      <c r="E52" s="35" t="s">
        <v>221</v>
      </c>
      <c r="F52" s="41" t="s">
        <v>370</v>
      </c>
      <c r="G52" s="77" t="s">
        <v>445</v>
      </c>
      <c r="H52" s="44">
        <v>308013239</v>
      </c>
      <c r="I52" s="41" t="s">
        <v>217</v>
      </c>
      <c r="J52" s="41">
        <v>6</v>
      </c>
      <c r="K52" s="48">
        <v>114</v>
      </c>
      <c r="L52" s="42">
        <f t="shared" si="0"/>
        <v>684</v>
      </c>
    </row>
    <row r="53" spans="1:12" ht="25.5">
      <c r="A53" s="77">
        <f t="shared" si="1"/>
        <v>45</v>
      </c>
      <c r="B53" s="41" t="s">
        <v>37</v>
      </c>
      <c r="C53" s="41" t="s">
        <v>239</v>
      </c>
      <c r="D53" s="35" t="s">
        <v>215</v>
      </c>
      <c r="E53" s="35" t="s">
        <v>221</v>
      </c>
      <c r="F53" s="41" t="s">
        <v>373</v>
      </c>
      <c r="G53" s="77" t="s">
        <v>448</v>
      </c>
      <c r="H53" s="44">
        <v>301459068</v>
      </c>
      <c r="I53" s="41" t="s">
        <v>217</v>
      </c>
      <c r="J53" s="41">
        <v>5</v>
      </c>
      <c r="K53" s="48">
        <v>133.147</v>
      </c>
      <c r="L53" s="42">
        <f t="shared" si="0"/>
        <v>665.7349999999999</v>
      </c>
    </row>
    <row r="54" spans="1:12" ht="25.5">
      <c r="A54" s="77">
        <f t="shared" si="1"/>
        <v>46</v>
      </c>
      <c r="B54" s="41" t="s">
        <v>37</v>
      </c>
      <c r="C54" s="41" t="s">
        <v>238</v>
      </c>
      <c r="D54" s="35" t="s">
        <v>215</v>
      </c>
      <c r="E54" s="35" t="s">
        <v>221</v>
      </c>
      <c r="F54" s="41" t="s">
        <v>374</v>
      </c>
      <c r="G54" s="77" t="s">
        <v>449</v>
      </c>
      <c r="H54" s="44">
        <v>305884788</v>
      </c>
      <c r="I54" s="41" t="s">
        <v>217</v>
      </c>
      <c r="J54" s="41">
        <v>20</v>
      </c>
      <c r="K54" s="48">
        <v>12</v>
      </c>
      <c r="L54" s="42">
        <f t="shared" si="0"/>
        <v>240</v>
      </c>
    </row>
    <row r="55" spans="1:12" ht="25.5">
      <c r="A55" s="77">
        <f t="shared" si="1"/>
        <v>47</v>
      </c>
      <c r="B55" s="41" t="s">
        <v>37</v>
      </c>
      <c r="C55" s="41" t="s">
        <v>240</v>
      </c>
      <c r="D55" s="35" t="s">
        <v>215</v>
      </c>
      <c r="E55" s="35" t="s">
        <v>221</v>
      </c>
      <c r="F55" s="41" t="s">
        <v>375</v>
      </c>
      <c r="G55" s="77" t="s">
        <v>450</v>
      </c>
      <c r="H55" s="44">
        <v>307673660</v>
      </c>
      <c r="I55" s="41" t="s">
        <v>217</v>
      </c>
      <c r="J55" s="41">
        <v>5</v>
      </c>
      <c r="K55" s="48">
        <v>12.5</v>
      </c>
      <c r="L55" s="42">
        <f t="shared" si="0"/>
        <v>62.5</v>
      </c>
    </row>
    <row r="56" spans="1:12" ht="25.5">
      <c r="A56" s="77">
        <f t="shared" si="1"/>
        <v>48</v>
      </c>
      <c r="B56" s="41" t="s">
        <v>37</v>
      </c>
      <c r="C56" s="41" t="s">
        <v>301</v>
      </c>
      <c r="D56" s="35" t="s">
        <v>215</v>
      </c>
      <c r="E56" s="35" t="s">
        <v>221</v>
      </c>
      <c r="F56" s="41" t="s">
        <v>376</v>
      </c>
      <c r="G56" s="77" t="s">
        <v>451</v>
      </c>
      <c r="H56" s="44">
        <v>307723914</v>
      </c>
      <c r="I56" s="41" t="s">
        <v>217</v>
      </c>
      <c r="J56" s="41">
        <v>10</v>
      </c>
      <c r="K56" s="48">
        <v>9.8</v>
      </c>
      <c r="L56" s="42">
        <f t="shared" si="0"/>
        <v>98</v>
      </c>
    </row>
    <row r="57" spans="1:12" ht="25.5">
      <c r="A57" s="77">
        <f t="shared" si="1"/>
        <v>49</v>
      </c>
      <c r="B57" s="41" t="s">
        <v>37</v>
      </c>
      <c r="C57" s="41" t="s">
        <v>226</v>
      </c>
      <c r="D57" s="35" t="s">
        <v>215</v>
      </c>
      <c r="E57" s="35" t="s">
        <v>221</v>
      </c>
      <c r="F57" s="41" t="s">
        <v>379</v>
      </c>
      <c r="G57" s="77" t="s">
        <v>454</v>
      </c>
      <c r="H57" s="44">
        <v>300062990</v>
      </c>
      <c r="I57" s="41" t="s">
        <v>217</v>
      </c>
      <c r="J57" s="41">
        <v>100</v>
      </c>
      <c r="K57" s="48">
        <v>10.835</v>
      </c>
      <c r="L57" s="42">
        <f aca="true" t="shared" si="2" ref="L57:L72">+K57*J57</f>
        <v>1083.5</v>
      </c>
    </row>
    <row r="58" spans="1:12" ht="25.5">
      <c r="A58" s="77">
        <f t="shared" si="1"/>
        <v>50</v>
      </c>
      <c r="B58" s="41" t="s">
        <v>37</v>
      </c>
      <c r="C58" s="41" t="s">
        <v>303</v>
      </c>
      <c r="D58" s="35" t="s">
        <v>215</v>
      </c>
      <c r="E58" s="35" t="s">
        <v>221</v>
      </c>
      <c r="F58" s="41" t="s">
        <v>380</v>
      </c>
      <c r="G58" s="77" t="s">
        <v>455</v>
      </c>
      <c r="H58" s="44">
        <v>469677447</v>
      </c>
      <c r="I58" s="41" t="s">
        <v>217</v>
      </c>
      <c r="J58" s="41">
        <v>4</v>
      </c>
      <c r="K58" s="48">
        <v>245</v>
      </c>
      <c r="L58" s="42">
        <f t="shared" si="2"/>
        <v>980</v>
      </c>
    </row>
    <row r="59" spans="1:12" ht="25.5">
      <c r="A59" s="77">
        <f t="shared" si="1"/>
        <v>51</v>
      </c>
      <c r="B59" s="41" t="s">
        <v>37</v>
      </c>
      <c r="C59" s="41" t="s">
        <v>231</v>
      </c>
      <c r="D59" s="35" t="s">
        <v>215</v>
      </c>
      <c r="E59" s="35" t="s">
        <v>221</v>
      </c>
      <c r="F59" s="41" t="s">
        <v>381</v>
      </c>
      <c r="G59" s="77" t="s">
        <v>456</v>
      </c>
      <c r="H59" s="44">
        <v>306622850</v>
      </c>
      <c r="I59" s="41" t="s">
        <v>217</v>
      </c>
      <c r="J59" s="41">
        <v>120</v>
      </c>
      <c r="K59" s="48">
        <v>18</v>
      </c>
      <c r="L59" s="42">
        <f t="shared" si="2"/>
        <v>2160</v>
      </c>
    </row>
    <row r="60" spans="1:12" ht="25.5">
      <c r="A60" s="77">
        <f t="shared" si="1"/>
        <v>52</v>
      </c>
      <c r="B60" s="41" t="s">
        <v>37</v>
      </c>
      <c r="C60" s="41" t="s">
        <v>230</v>
      </c>
      <c r="D60" s="35" t="s">
        <v>215</v>
      </c>
      <c r="E60" s="35" t="s">
        <v>221</v>
      </c>
      <c r="F60" s="41" t="s">
        <v>382</v>
      </c>
      <c r="G60" s="77" t="s">
        <v>457</v>
      </c>
      <c r="H60" s="44">
        <v>420012311</v>
      </c>
      <c r="I60" s="41" t="s">
        <v>217</v>
      </c>
      <c r="J60" s="41">
        <v>600</v>
      </c>
      <c r="K60" s="48">
        <v>1.85</v>
      </c>
      <c r="L60" s="42">
        <f t="shared" si="2"/>
        <v>1110</v>
      </c>
    </row>
    <row r="61" spans="1:12" ht="25.5">
      <c r="A61" s="77">
        <f t="shared" si="1"/>
        <v>53</v>
      </c>
      <c r="B61" s="41" t="s">
        <v>37</v>
      </c>
      <c r="C61" s="41" t="s">
        <v>304</v>
      </c>
      <c r="D61" s="35" t="s">
        <v>215</v>
      </c>
      <c r="E61" s="35" t="s">
        <v>221</v>
      </c>
      <c r="F61" s="41" t="s">
        <v>383</v>
      </c>
      <c r="G61" s="77" t="s">
        <v>458</v>
      </c>
      <c r="H61" s="44">
        <v>305859445</v>
      </c>
      <c r="I61" s="41" t="s">
        <v>217</v>
      </c>
      <c r="J61" s="41">
        <v>10</v>
      </c>
      <c r="K61" s="48">
        <v>14.8665</v>
      </c>
      <c r="L61" s="42">
        <f t="shared" si="2"/>
        <v>148.665</v>
      </c>
    </row>
    <row r="62" spans="1:12" ht="25.5">
      <c r="A62" s="77">
        <f t="shared" si="1"/>
        <v>54</v>
      </c>
      <c r="B62" s="41" t="s">
        <v>37</v>
      </c>
      <c r="C62" s="41" t="s">
        <v>305</v>
      </c>
      <c r="D62" s="35" t="s">
        <v>215</v>
      </c>
      <c r="E62" s="35" t="s">
        <v>221</v>
      </c>
      <c r="F62" s="41" t="s">
        <v>384</v>
      </c>
      <c r="G62" s="77" t="s">
        <v>459</v>
      </c>
      <c r="H62" s="44">
        <v>305921654</v>
      </c>
      <c r="I62" s="41" t="s">
        <v>217</v>
      </c>
      <c r="J62" s="41">
        <v>50</v>
      </c>
      <c r="K62" s="48">
        <v>4.78</v>
      </c>
      <c r="L62" s="42">
        <f t="shared" si="2"/>
        <v>239</v>
      </c>
    </row>
    <row r="63" spans="1:12" ht="25.5">
      <c r="A63" s="77">
        <f t="shared" si="1"/>
        <v>55</v>
      </c>
      <c r="B63" s="41" t="s">
        <v>37</v>
      </c>
      <c r="C63" s="41" t="s">
        <v>306</v>
      </c>
      <c r="D63" s="35" t="s">
        <v>215</v>
      </c>
      <c r="E63" s="35" t="s">
        <v>221</v>
      </c>
      <c r="F63" s="41" t="s">
        <v>385</v>
      </c>
      <c r="G63" s="77" t="s">
        <v>460</v>
      </c>
      <c r="H63" s="44">
        <v>307005081</v>
      </c>
      <c r="I63" s="41" t="s">
        <v>217</v>
      </c>
      <c r="J63" s="41">
        <v>30</v>
      </c>
      <c r="K63" s="48">
        <v>54.949</v>
      </c>
      <c r="L63" s="42">
        <f t="shared" si="2"/>
        <v>1648.47</v>
      </c>
    </row>
    <row r="64" spans="1:12" ht="25.5">
      <c r="A64" s="77">
        <f t="shared" si="1"/>
        <v>56</v>
      </c>
      <c r="B64" s="41" t="s">
        <v>37</v>
      </c>
      <c r="C64" s="41" t="s">
        <v>227</v>
      </c>
      <c r="D64" s="35" t="s">
        <v>215</v>
      </c>
      <c r="E64" s="35" t="s">
        <v>221</v>
      </c>
      <c r="F64" s="41" t="s">
        <v>386</v>
      </c>
      <c r="G64" s="77" t="s">
        <v>461</v>
      </c>
      <c r="H64" s="44">
        <v>201806739</v>
      </c>
      <c r="I64" s="41" t="s">
        <v>241</v>
      </c>
      <c r="J64" s="41">
        <v>9</v>
      </c>
      <c r="K64" s="48">
        <v>317.975</v>
      </c>
      <c r="L64" s="42">
        <f t="shared" si="2"/>
        <v>2861.775</v>
      </c>
    </row>
    <row r="65" spans="1:12" ht="25.5">
      <c r="A65" s="77">
        <f t="shared" si="1"/>
        <v>57</v>
      </c>
      <c r="B65" s="41" t="s">
        <v>37</v>
      </c>
      <c r="C65" s="41" t="s">
        <v>307</v>
      </c>
      <c r="D65" s="35" t="s">
        <v>215</v>
      </c>
      <c r="E65" s="35" t="s">
        <v>221</v>
      </c>
      <c r="F65" s="41" t="s">
        <v>387</v>
      </c>
      <c r="G65" s="77" t="s">
        <v>461</v>
      </c>
      <c r="H65" s="44">
        <v>201806739</v>
      </c>
      <c r="I65" s="41" t="s">
        <v>241</v>
      </c>
      <c r="J65" s="41">
        <v>10</v>
      </c>
      <c r="K65" s="48">
        <v>123.05</v>
      </c>
      <c r="L65" s="42">
        <f t="shared" si="2"/>
        <v>1230.5</v>
      </c>
    </row>
    <row r="66" spans="1:12" ht="25.5">
      <c r="A66" s="77">
        <f t="shared" si="1"/>
        <v>58</v>
      </c>
      <c r="B66" s="41" t="s">
        <v>37</v>
      </c>
      <c r="C66" s="41" t="s">
        <v>227</v>
      </c>
      <c r="D66" s="35" t="s">
        <v>215</v>
      </c>
      <c r="E66" s="35" t="s">
        <v>221</v>
      </c>
      <c r="F66" s="41" t="s">
        <v>388</v>
      </c>
      <c r="G66" s="77" t="s">
        <v>461</v>
      </c>
      <c r="H66" s="44">
        <v>201806739</v>
      </c>
      <c r="I66" s="41" t="s">
        <v>241</v>
      </c>
      <c r="J66" s="41">
        <v>12</v>
      </c>
      <c r="K66" s="48">
        <v>221.95</v>
      </c>
      <c r="L66" s="42">
        <f t="shared" si="2"/>
        <v>2663.3999999999996</v>
      </c>
    </row>
    <row r="67" spans="1:12" ht="25.5">
      <c r="A67" s="77">
        <f t="shared" si="1"/>
        <v>59</v>
      </c>
      <c r="B67" s="41" t="s">
        <v>37</v>
      </c>
      <c r="C67" s="41" t="s">
        <v>308</v>
      </c>
      <c r="D67" s="35" t="s">
        <v>215</v>
      </c>
      <c r="E67" s="35" t="s">
        <v>221</v>
      </c>
      <c r="F67" s="41" t="s">
        <v>389</v>
      </c>
      <c r="G67" s="77" t="s">
        <v>456</v>
      </c>
      <c r="H67" s="44">
        <v>306622850</v>
      </c>
      <c r="I67" s="41" t="s">
        <v>217</v>
      </c>
      <c r="J67" s="41">
        <v>2</v>
      </c>
      <c r="K67" s="48">
        <v>499.999</v>
      </c>
      <c r="L67" s="42">
        <f t="shared" si="2"/>
        <v>999.998</v>
      </c>
    </row>
    <row r="68" spans="1:12" ht="25.5">
      <c r="A68" s="77">
        <f t="shared" si="1"/>
        <v>60</v>
      </c>
      <c r="B68" s="41" t="s">
        <v>37</v>
      </c>
      <c r="C68" s="41" t="s">
        <v>310</v>
      </c>
      <c r="D68" s="35" t="s">
        <v>215</v>
      </c>
      <c r="E68" s="35" t="s">
        <v>221</v>
      </c>
      <c r="F68" s="41" t="s">
        <v>391</v>
      </c>
      <c r="G68" s="77" t="s">
        <v>462</v>
      </c>
      <c r="H68" s="44">
        <v>306527589</v>
      </c>
      <c r="I68" s="41" t="s">
        <v>217</v>
      </c>
      <c r="J68" s="41">
        <v>600</v>
      </c>
      <c r="K68" s="48">
        <v>3.288</v>
      </c>
      <c r="L68" s="42">
        <f t="shared" si="2"/>
        <v>1972.8</v>
      </c>
    </row>
    <row r="69" spans="1:12" ht="25.5">
      <c r="A69" s="77">
        <f t="shared" si="1"/>
        <v>61</v>
      </c>
      <c r="B69" s="41" t="s">
        <v>37</v>
      </c>
      <c r="C69" s="41" t="s">
        <v>311</v>
      </c>
      <c r="D69" s="35" t="s">
        <v>215</v>
      </c>
      <c r="E69" s="35" t="s">
        <v>221</v>
      </c>
      <c r="F69" s="41" t="s">
        <v>392</v>
      </c>
      <c r="G69" s="77" t="s">
        <v>462</v>
      </c>
      <c r="H69" s="44">
        <v>306527589</v>
      </c>
      <c r="I69" s="41" t="s">
        <v>217</v>
      </c>
      <c r="J69" s="41">
        <v>600</v>
      </c>
      <c r="K69" s="48">
        <v>2.988</v>
      </c>
      <c r="L69" s="42">
        <f t="shared" si="2"/>
        <v>1792.8</v>
      </c>
    </row>
    <row r="70" spans="1:12" ht="25.5">
      <c r="A70" s="77">
        <f t="shared" si="1"/>
        <v>62</v>
      </c>
      <c r="B70" s="41" t="s">
        <v>37</v>
      </c>
      <c r="C70" s="41" t="s">
        <v>229</v>
      </c>
      <c r="D70" s="35" t="s">
        <v>215</v>
      </c>
      <c r="E70" s="35" t="s">
        <v>221</v>
      </c>
      <c r="F70" s="41" t="s">
        <v>394</v>
      </c>
      <c r="G70" s="77" t="s">
        <v>464</v>
      </c>
      <c r="H70" s="44">
        <v>305810515</v>
      </c>
      <c r="I70" s="41" t="s">
        <v>217</v>
      </c>
      <c r="J70" s="41">
        <v>14</v>
      </c>
      <c r="K70" s="48">
        <v>360.401</v>
      </c>
      <c r="L70" s="42">
        <f t="shared" si="2"/>
        <v>5045.6140000000005</v>
      </c>
    </row>
    <row r="71" spans="1:12" ht="25.5">
      <c r="A71" s="77">
        <f t="shared" si="1"/>
        <v>63</v>
      </c>
      <c r="B71" s="41" t="s">
        <v>37</v>
      </c>
      <c r="C71" s="41" t="s">
        <v>286</v>
      </c>
      <c r="D71" s="35" t="s">
        <v>215</v>
      </c>
      <c r="E71" s="35" t="s">
        <v>221</v>
      </c>
      <c r="F71" s="41" t="s">
        <v>395</v>
      </c>
      <c r="G71" s="77" t="s">
        <v>433</v>
      </c>
      <c r="H71" s="44">
        <v>302408335</v>
      </c>
      <c r="I71" s="41" t="s">
        <v>217</v>
      </c>
      <c r="J71" s="41">
        <v>1</v>
      </c>
      <c r="K71" s="48">
        <v>3293</v>
      </c>
      <c r="L71" s="42">
        <f t="shared" si="2"/>
        <v>3293</v>
      </c>
    </row>
    <row r="72" spans="1:12" ht="25.5">
      <c r="A72" s="77">
        <f t="shared" si="1"/>
        <v>64</v>
      </c>
      <c r="B72" s="41" t="s">
        <v>37</v>
      </c>
      <c r="C72" s="41" t="s">
        <v>247</v>
      </c>
      <c r="D72" s="35" t="s">
        <v>215</v>
      </c>
      <c r="E72" s="35" t="s">
        <v>221</v>
      </c>
      <c r="F72" s="41" t="s">
        <v>248</v>
      </c>
      <c r="G72" s="77" t="s">
        <v>249</v>
      </c>
      <c r="H72" s="44">
        <v>468874986</v>
      </c>
      <c r="I72" s="41" t="s">
        <v>217</v>
      </c>
      <c r="J72" s="41">
        <v>50</v>
      </c>
      <c r="K72" s="48">
        <v>13.899</v>
      </c>
      <c r="L72" s="42">
        <f t="shared" si="2"/>
        <v>694.9499999999999</v>
      </c>
    </row>
    <row r="73" spans="1:12" ht="25.5">
      <c r="A73" s="77">
        <f t="shared" si="1"/>
        <v>65</v>
      </c>
      <c r="B73" s="41" t="s">
        <v>37</v>
      </c>
      <c r="C73" s="41" t="s">
        <v>313</v>
      </c>
      <c r="D73" s="35" t="s">
        <v>215</v>
      </c>
      <c r="E73" s="35" t="s">
        <v>221</v>
      </c>
      <c r="F73" s="41" t="s">
        <v>396</v>
      </c>
      <c r="G73" s="77" t="s">
        <v>465</v>
      </c>
      <c r="H73" s="44">
        <v>304491653</v>
      </c>
      <c r="I73" s="41" t="s">
        <v>217</v>
      </c>
      <c r="J73" s="41">
        <v>4</v>
      </c>
      <c r="K73" s="48">
        <v>859</v>
      </c>
      <c r="L73" s="42">
        <f>+K73*J73</f>
        <v>3436</v>
      </c>
    </row>
    <row r="74" spans="1:12" ht="25.5">
      <c r="A74" s="77">
        <f t="shared" si="1"/>
        <v>66</v>
      </c>
      <c r="B74" s="41" t="s">
        <v>37</v>
      </c>
      <c r="C74" s="41" t="s">
        <v>470</v>
      </c>
      <c r="D74" s="35" t="s">
        <v>215</v>
      </c>
      <c r="E74" s="35" t="s">
        <v>482</v>
      </c>
      <c r="F74" s="41" t="s">
        <v>480</v>
      </c>
      <c r="G74" s="64" t="s">
        <v>487</v>
      </c>
      <c r="H74" s="47">
        <v>301837745</v>
      </c>
      <c r="I74" s="41" t="s">
        <v>466</v>
      </c>
      <c r="J74" s="41">
        <v>200</v>
      </c>
      <c r="K74" s="45">
        <v>5.75</v>
      </c>
      <c r="L74" s="42">
        <f>+K74*J74</f>
        <v>1150</v>
      </c>
    </row>
    <row r="75" spans="1:12" ht="25.5">
      <c r="A75" s="77">
        <f aca="true" t="shared" si="3" ref="A75:A96">+A74+1</f>
        <v>67</v>
      </c>
      <c r="B75" s="41" t="s">
        <v>37</v>
      </c>
      <c r="C75" s="41" t="s">
        <v>488</v>
      </c>
      <c r="D75" s="35" t="s">
        <v>215</v>
      </c>
      <c r="E75" s="46" t="s">
        <v>216</v>
      </c>
      <c r="F75" s="46" t="s">
        <v>505</v>
      </c>
      <c r="G75" s="46" t="s">
        <v>507</v>
      </c>
      <c r="H75" s="47">
        <v>476698275</v>
      </c>
      <c r="I75" s="41" t="s">
        <v>218</v>
      </c>
      <c r="J75" s="41">
        <v>390</v>
      </c>
      <c r="K75" s="45">
        <v>42.78</v>
      </c>
      <c r="L75" s="42">
        <f aca="true" t="shared" si="4" ref="L75:L84">+K75*J75</f>
        <v>16684.2</v>
      </c>
    </row>
    <row r="76" spans="1:12" ht="25.5">
      <c r="A76" s="77">
        <f t="shared" si="3"/>
        <v>68</v>
      </c>
      <c r="B76" s="41" t="s">
        <v>37</v>
      </c>
      <c r="C76" s="41" t="s">
        <v>489</v>
      </c>
      <c r="D76" s="35" t="s">
        <v>215</v>
      </c>
      <c r="E76" s="46" t="s">
        <v>216</v>
      </c>
      <c r="F76" s="46" t="s">
        <v>497</v>
      </c>
      <c r="G76" s="46" t="s">
        <v>508</v>
      </c>
      <c r="H76" s="47">
        <v>301834844</v>
      </c>
      <c r="I76" s="41" t="s">
        <v>218</v>
      </c>
      <c r="J76" s="41">
        <v>1</v>
      </c>
      <c r="K76" s="45">
        <v>14526.72</v>
      </c>
      <c r="L76" s="42">
        <f t="shared" si="4"/>
        <v>14526.72</v>
      </c>
    </row>
    <row r="77" spans="1:12" ht="25.5">
      <c r="A77" s="77">
        <f t="shared" si="3"/>
        <v>69</v>
      </c>
      <c r="B77" s="41" t="s">
        <v>37</v>
      </c>
      <c r="C77" s="41" t="s">
        <v>490</v>
      </c>
      <c r="D77" s="35" t="s">
        <v>215</v>
      </c>
      <c r="E77" s="46" t="s">
        <v>216</v>
      </c>
      <c r="F77" s="46" t="s">
        <v>498</v>
      </c>
      <c r="G77" s="46" t="s">
        <v>509</v>
      </c>
      <c r="H77" s="47">
        <v>305396840</v>
      </c>
      <c r="I77" s="41" t="s">
        <v>218</v>
      </c>
      <c r="J77" s="41">
        <v>1</v>
      </c>
      <c r="K77" s="45">
        <v>11901.788400000001</v>
      </c>
      <c r="L77" s="42">
        <f t="shared" si="4"/>
        <v>11901.788400000001</v>
      </c>
    </row>
    <row r="78" spans="1:12" ht="25.5">
      <c r="A78" s="77">
        <f t="shared" si="3"/>
        <v>70</v>
      </c>
      <c r="B78" s="41" t="s">
        <v>37</v>
      </c>
      <c r="C78" s="41" t="s">
        <v>491</v>
      </c>
      <c r="D78" s="35" t="s">
        <v>215</v>
      </c>
      <c r="E78" s="46" t="s">
        <v>216</v>
      </c>
      <c r="F78" s="46" t="s">
        <v>499</v>
      </c>
      <c r="G78" s="46" t="s">
        <v>510</v>
      </c>
      <c r="H78" s="47">
        <v>307276348</v>
      </c>
      <c r="I78" s="41" t="s">
        <v>217</v>
      </c>
      <c r="J78" s="41">
        <v>40</v>
      </c>
      <c r="K78" s="45">
        <v>116</v>
      </c>
      <c r="L78" s="42">
        <f t="shared" si="4"/>
        <v>4640</v>
      </c>
    </row>
    <row r="79" spans="1:12" ht="25.5">
      <c r="A79" s="77">
        <f t="shared" si="3"/>
        <v>71</v>
      </c>
      <c r="B79" s="41" t="s">
        <v>37</v>
      </c>
      <c r="C79" s="41" t="s">
        <v>492</v>
      </c>
      <c r="D79" s="35" t="s">
        <v>215</v>
      </c>
      <c r="E79" s="46" t="s">
        <v>216</v>
      </c>
      <c r="F79" s="46" t="s">
        <v>500</v>
      </c>
      <c r="G79" s="46" t="s">
        <v>246</v>
      </c>
      <c r="H79" s="47">
        <v>302245183</v>
      </c>
      <c r="I79" s="41" t="s">
        <v>218</v>
      </c>
      <c r="J79" s="41">
        <v>1</v>
      </c>
      <c r="K79" s="45">
        <v>12766.192140000001</v>
      </c>
      <c r="L79" s="42">
        <f t="shared" si="4"/>
        <v>12766.192140000001</v>
      </c>
    </row>
    <row r="80" spans="1:12" ht="25.5">
      <c r="A80" s="77">
        <f t="shared" si="3"/>
        <v>72</v>
      </c>
      <c r="B80" s="41" t="s">
        <v>37</v>
      </c>
      <c r="C80" s="41" t="s">
        <v>493</v>
      </c>
      <c r="D80" s="35" t="s">
        <v>215</v>
      </c>
      <c r="E80" s="46" t="s">
        <v>216</v>
      </c>
      <c r="F80" s="46" t="s">
        <v>501</v>
      </c>
      <c r="G80" s="46" t="s">
        <v>511</v>
      </c>
      <c r="H80" s="47">
        <v>308087083</v>
      </c>
      <c r="I80" s="41" t="s">
        <v>515</v>
      </c>
      <c r="J80" s="41">
        <v>24.51</v>
      </c>
      <c r="K80" s="45">
        <v>604.04</v>
      </c>
      <c r="L80" s="42">
        <f t="shared" si="4"/>
        <v>14805.0204</v>
      </c>
    </row>
    <row r="81" spans="1:12" ht="25.5">
      <c r="A81" s="77">
        <f t="shared" si="3"/>
        <v>73</v>
      </c>
      <c r="B81" s="41" t="s">
        <v>37</v>
      </c>
      <c r="C81" s="41" t="s">
        <v>490</v>
      </c>
      <c r="D81" s="35" t="s">
        <v>215</v>
      </c>
      <c r="E81" s="46" t="s">
        <v>216</v>
      </c>
      <c r="F81" s="46" t="s">
        <v>502</v>
      </c>
      <c r="G81" s="46" t="s">
        <v>512</v>
      </c>
      <c r="H81" s="47">
        <v>306239109</v>
      </c>
      <c r="I81" s="41" t="s">
        <v>218</v>
      </c>
      <c r="J81" s="41">
        <v>1</v>
      </c>
      <c r="K81" s="45">
        <v>7678.22</v>
      </c>
      <c r="L81" s="42">
        <f t="shared" si="4"/>
        <v>7678.22</v>
      </c>
    </row>
    <row r="82" spans="1:12" ht="25.5">
      <c r="A82" s="77">
        <f t="shared" si="3"/>
        <v>74</v>
      </c>
      <c r="B82" s="41" t="s">
        <v>37</v>
      </c>
      <c r="C82" s="41" t="s">
        <v>494</v>
      </c>
      <c r="D82" s="35" t="s">
        <v>215</v>
      </c>
      <c r="E82" s="46" t="s">
        <v>216</v>
      </c>
      <c r="F82" s="46" t="s">
        <v>503</v>
      </c>
      <c r="G82" s="46" t="s">
        <v>513</v>
      </c>
      <c r="H82" s="47">
        <v>307111394</v>
      </c>
      <c r="I82" s="41" t="s">
        <v>241</v>
      </c>
      <c r="J82" s="41">
        <v>300</v>
      </c>
      <c r="K82" s="45">
        <v>26.8</v>
      </c>
      <c r="L82" s="42">
        <f t="shared" si="4"/>
        <v>8040</v>
      </c>
    </row>
    <row r="83" spans="1:12" ht="25.5">
      <c r="A83" s="77">
        <f t="shared" si="3"/>
        <v>75</v>
      </c>
      <c r="B83" s="41" t="s">
        <v>37</v>
      </c>
      <c r="C83" s="41" t="s">
        <v>495</v>
      </c>
      <c r="D83" s="35" t="s">
        <v>215</v>
      </c>
      <c r="E83" s="46" t="s">
        <v>216</v>
      </c>
      <c r="F83" s="46" t="s">
        <v>506</v>
      </c>
      <c r="G83" s="46" t="s">
        <v>246</v>
      </c>
      <c r="H83" s="47">
        <v>302245183</v>
      </c>
      <c r="I83" s="41" t="s">
        <v>218</v>
      </c>
      <c r="J83" s="41">
        <v>1</v>
      </c>
      <c r="K83" s="45">
        <v>13971.60484</v>
      </c>
      <c r="L83" s="42">
        <f t="shared" si="4"/>
        <v>13971.60484</v>
      </c>
    </row>
    <row r="84" spans="1:12" ht="25.5">
      <c r="A84" s="77">
        <f t="shared" si="3"/>
        <v>76</v>
      </c>
      <c r="B84" s="41" t="s">
        <v>37</v>
      </c>
      <c r="C84" s="41" t="s">
        <v>496</v>
      </c>
      <c r="D84" s="35" t="s">
        <v>215</v>
      </c>
      <c r="E84" s="46" t="s">
        <v>216</v>
      </c>
      <c r="F84" s="46" t="s">
        <v>504</v>
      </c>
      <c r="G84" s="46" t="s">
        <v>514</v>
      </c>
      <c r="H84" s="47">
        <v>304026518</v>
      </c>
      <c r="I84" s="41" t="s">
        <v>217</v>
      </c>
      <c r="J84" s="41">
        <v>1700</v>
      </c>
      <c r="K84" s="45">
        <v>18.08</v>
      </c>
      <c r="L84" s="42">
        <f t="shared" si="4"/>
        <v>30735.999999999996</v>
      </c>
    </row>
    <row r="85" spans="1:12" ht="25.5">
      <c r="A85" s="77">
        <f t="shared" si="3"/>
        <v>77</v>
      </c>
      <c r="B85" s="41" t="s">
        <v>37</v>
      </c>
      <c r="C85" s="41" t="s">
        <v>519</v>
      </c>
      <c r="D85" s="35" t="s">
        <v>215</v>
      </c>
      <c r="E85" s="46" t="s">
        <v>216</v>
      </c>
      <c r="F85" s="41" t="s">
        <v>527</v>
      </c>
      <c r="G85" s="46" t="s">
        <v>545</v>
      </c>
      <c r="H85" s="47">
        <v>200633568</v>
      </c>
      <c r="I85" s="41" t="s">
        <v>217</v>
      </c>
      <c r="J85" s="41">
        <v>200</v>
      </c>
      <c r="K85" s="45">
        <f>6386.9/200</f>
        <v>31.9345</v>
      </c>
      <c r="L85" s="42">
        <f aca="true" t="shared" si="5" ref="L85:L96">+K85*J85</f>
        <v>6386.9</v>
      </c>
    </row>
    <row r="86" spans="1:12" ht="25.5">
      <c r="A86" s="77">
        <f t="shared" si="3"/>
        <v>78</v>
      </c>
      <c r="B86" s="41" t="s">
        <v>37</v>
      </c>
      <c r="C86" s="51" t="s">
        <v>558</v>
      </c>
      <c r="D86" s="35" t="s">
        <v>215</v>
      </c>
      <c r="E86" s="46" t="s">
        <v>216</v>
      </c>
      <c r="F86" s="52" t="s">
        <v>556</v>
      </c>
      <c r="G86" s="46" t="s">
        <v>557</v>
      </c>
      <c r="H86" s="47">
        <v>513569489</v>
      </c>
      <c r="I86" s="51" t="s">
        <v>218</v>
      </c>
      <c r="J86" s="41">
        <v>30</v>
      </c>
      <c r="K86" s="42">
        <v>83.6</v>
      </c>
      <c r="L86" s="42">
        <f t="shared" si="5"/>
        <v>2508</v>
      </c>
    </row>
    <row r="87" spans="1:14" ht="25.5">
      <c r="A87" s="77">
        <f t="shared" si="3"/>
        <v>79</v>
      </c>
      <c r="B87" s="99" t="s">
        <v>37</v>
      </c>
      <c r="C87" s="99" t="s">
        <v>280</v>
      </c>
      <c r="D87" s="100" t="s">
        <v>215</v>
      </c>
      <c r="E87" s="101" t="s">
        <v>627</v>
      </c>
      <c r="F87" s="99" t="s">
        <v>628</v>
      </c>
      <c r="G87" s="99" t="s">
        <v>645</v>
      </c>
      <c r="H87" s="99">
        <v>307587404</v>
      </c>
      <c r="I87" s="99" t="s">
        <v>217</v>
      </c>
      <c r="J87" s="102">
        <v>100</v>
      </c>
      <c r="K87" s="102">
        <v>30</v>
      </c>
      <c r="L87" s="103">
        <f t="shared" si="5"/>
        <v>3000</v>
      </c>
      <c r="N87" s="43" t="s">
        <v>690</v>
      </c>
    </row>
    <row r="88" spans="1:14" ht="25.5">
      <c r="A88" s="77">
        <f t="shared" si="3"/>
        <v>80</v>
      </c>
      <c r="B88" s="99" t="s">
        <v>37</v>
      </c>
      <c r="C88" s="99" t="s">
        <v>280</v>
      </c>
      <c r="D88" s="100" t="s">
        <v>215</v>
      </c>
      <c r="E88" s="101" t="s">
        <v>627</v>
      </c>
      <c r="F88" s="99" t="s">
        <v>629</v>
      </c>
      <c r="G88" s="99" t="s">
        <v>646</v>
      </c>
      <c r="H88" s="99">
        <v>307027086</v>
      </c>
      <c r="I88" s="99" t="s">
        <v>217</v>
      </c>
      <c r="J88" s="102">
        <v>100</v>
      </c>
      <c r="K88" s="102">
        <v>5</v>
      </c>
      <c r="L88" s="103">
        <f t="shared" si="5"/>
        <v>500</v>
      </c>
      <c r="N88" s="43" t="s">
        <v>690</v>
      </c>
    </row>
    <row r="89" spans="1:14" ht="25.5">
      <c r="A89" s="77">
        <f t="shared" si="3"/>
        <v>81</v>
      </c>
      <c r="B89" s="99" t="s">
        <v>37</v>
      </c>
      <c r="C89" s="99" t="s">
        <v>630</v>
      </c>
      <c r="D89" s="100" t="s">
        <v>215</v>
      </c>
      <c r="E89" s="101" t="s">
        <v>627</v>
      </c>
      <c r="F89" s="99" t="s">
        <v>631</v>
      </c>
      <c r="G89" s="99" t="s">
        <v>647</v>
      </c>
      <c r="H89" s="99">
        <v>572583514</v>
      </c>
      <c r="I89" s="99" t="s">
        <v>217</v>
      </c>
      <c r="J89" s="102">
        <v>14</v>
      </c>
      <c r="K89" s="102">
        <v>369.742</v>
      </c>
      <c r="L89" s="103">
        <f t="shared" si="5"/>
        <v>5176.388</v>
      </c>
      <c r="N89" s="43" t="s">
        <v>690</v>
      </c>
    </row>
    <row r="90" spans="1:14" ht="30">
      <c r="A90" s="77">
        <f t="shared" si="3"/>
        <v>82</v>
      </c>
      <c r="B90" s="99" t="s">
        <v>37</v>
      </c>
      <c r="C90" s="104" t="s">
        <v>630</v>
      </c>
      <c r="D90" s="100" t="s">
        <v>215</v>
      </c>
      <c r="E90" s="101" t="s">
        <v>627</v>
      </c>
      <c r="F90" s="104" t="s">
        <v>632</v>
      </c>
      <c r="G90" s="99" t="s">
        <v>648</v>
      </c>
      <c r="H90" s="99">
        <v>305945480</v>
      </c>
      <c r="I90" s="104" t="s">
        <v>217</v>
      </c>
      <c r="J90" s="104">
        <v>14</v>
      </c>
      <c r="K90" s="102">
        <v>386</v>
      </c>
      <c r="L90" s="103">
        <f t="shared" si="5"/>
        <v>5404</v>
      </c>
      <c r="N90" s="43" t="s">
        <v>690</v>
      </c>
    </row>
    <row r="91" spans="1:14" ht="30">
      <c r="A91" s="77">
        <f t="shared" si="3"/>
        <v>83</v>
      </c>
      <c r="B91" s="99" t="s">
        <v>37</v>
      </c>
      <c r="C91" s="104" t="s">
        <v>630</v>
      </c>
      <c r="D91" s="100" t="s">
        <v>215</v>
      </c>
      <c r="E91" s="101" t="s">
        <v>627</v>
      </c>
      <c r="F91" s="104" t="s">
        <v>633</v>
      </c>
      <c r="G91" s="99" t="s">
        <v>648</v>
      </c>
      <c r="H91" s="99">
        <v>305945480</v>
      </c>
      <c r="I91" s="104" t="s">
        <v>217</v>
      </c>
      <c r="J91" s="104">
        <v>11</v>
      </c>
      <c r="K91" s="102">
        <v>386</v>
      </c>
      <c r="L91" s="103">
        <f t="shared" si="5"/>
        <v>4246</v>
      </c>
      <c r="N91" s="43" t="s">
        <v>690</v>
      </c>
    </row>
    <row r="92" spans="1:14" ht="30">
      <c r="A92" s="77">
        <f t="shared" si="3"/>
        <v>84</v>
      </c>
      <c r="B92" s="99" t="s">
        <v>37</v>
      </c>
      <c r="C92" s="104" t="s">
        <v>630</v>
      </c>
      <c r="D92" s="100" t="s">
        <v>215</v>
      </c>
      <c r="E92" s="101" t="s">
        <v>627</v>
      </c>
      <c r="F92" s="104" t="s">
        <v>634</v>
      </c>
      <c r="G92" s="99" t="s">
        <v>649</v>
      </c>
      <c r="H92" s="99">
        <v>305835174</v>
      </c>
      <c r="I92" s="104" t="s">
        <v>217</v>
      </c>
      <c r="J92" s="104">
        <v>14</v>
      </c>
      <c r="K92" s="102">
        <v>377.777</v>
      </c>
      <c r="L92" s="103">
        <f t="shared" si="5"/>
        <v>5288.878</v>
      </c>
      <c r="N92" s="43" t="s">
        <v>690</v>
      </c>
    </row>
    <row r="93" spans="1:14" ht="30">
      <c r="A93" s="77">
        <f t="shared" si="3"/>
        <v>85</v>
      </c>
      <c r="B93" s="99" t="s">
        <v>37</v>
      </c>
      <c r="C93" s="104" t="s">
        <v>635</v>
      </c>
      <c r="D93" s="100" t="s">
        <v>215</v>
      </c>
      <c r="E93" s="101" t="s">
        <v>627</v>
      </c>
      <c r="F93" s="104" t="s">
        <v>636</v>
      </c>
      <c r="G93" s="99" t="s">
        <v>650</v>
      </c>
      <c r="H93" s="99">
        <v>306089114</v>
      </c>
      <c r="I93" s="104" t="s">
        <v>481</v>
      </c>
      <c r="J93" s="104">
        <v>10</v>
      </c>
      <c r="K93" s="102">
        <v>48.8</v>
      </c>
      <c r="L93" s="103">
        <f t="shared" si="5"/>
        <v>488</v>
      </c>
      <c r="N93" s="43" t="s">
        <v>690</v>
      </c>
    </row>
    <row r="94" spans="1:14" ht="30">
      <c r="A94" s="77">
        <f t="shared" si="3"/>
        <v>86</v>
      </c>
      <c r="B94" s="99" t="s">
        <v>37</v>
      </c>
      <c r="C94" s="104" t="s">
        <v>637</v>
      </c>
      <c r="D94" s="100" t="s">
        <v>215</v>
      </c>
      <c r="E94" s="101" t="s">
        <v>627</v>
      </c>
      <c r="F94" s="104" t="s">
        <v>638</v>
      </c>
      <c r="G94" s="99" t="s">
        <v>651</v>
      </c>
      <c r="H94" s="99">
        <v>306639955</v>
      </c>
      <c r="I94" s="104" t="s">
        <v>217</v>
      </c>
      <c r="J94" s="104">
        <v>1</v>
      </c>
      <c r="K94" s="102">
        <v>2444.444</v>
      </c>
      <c r="L94" s="103">
        <f t="shared" si="5"/>
        <v>2444.444</v>
      </c>
      <c r="N94" s="43" t="s">
        <v>690</v>
      </c>
    </row>
    <row r="95" spans="1:14" ht="30">
      <c r="A95" s="77">
        <f t="shared" si="3"/>
        <v>87</v>
      </c>
      <c r="B95" s="99" t="s">
        <v>37</v>
      </c>
      <c r="C95" s="104" t="s">
        <v>637</v>
      </c>
      <c r="D95" s="100" t="s">
        <v>215</v>
      </c>
      <c r="E95" s="101" t="s">
        <v>627</v>
      </c>
      <c r="F95" s="104" t="s">
        <v>639</v>
      </c>
      <c r="G95" s="99" t="s">
        <v>651</v>
      </c>
      <c r="H95" s="99">
        <v>306639955</v>
      </c>
      <c r="I95" s="104" t="s">
        <v>217</v>
      </c>
      <c r="J95" s="104">
        <v>1</v>
      </c>
      <c r="K95" s="102">
        <v>2444.444</v>
      </c>
      <c r="L95" s="103">
        <f t="shared" si="5"/>
        <v>2444.444</v>
      </c>
      <c r="N95" s="43" t="s">
        <v>690</v>
      </c>
    </row>
    <row r="96" spans="1:14" ht="30">
      <c r="A96" s="77">
        <f t="shared" si="3"/>
        <v>88</v>
      </c>
      <c r="B96" s="99" t="s">
        <v>37</v>
      </c>
      <c r="C96" s="104" t="s">
        <v>232</v>
      </c>
      <c r="D96" s="100" t="s">
        <v>215</v>
      </c>
      <c r="E96" s="101" t="s">
        <v>627</v>
      </c>
      <c r="F96" s="104" t="s">
        <v>640</v>
      </c>
      <c r="G96" s="99" t="s">
        <v>652</v>
      </c>
      <c r="H96" s="99">
        <v>307957489</v>
      </c>
      <c r="I96" s="104" t="s">
        <v>217</v>
      </c>
      <c r="J96" s="104">
        <v>200</v>
      </c>
      <c r="K96" s="102">
        <v>8.888</v>
      </c>
      <c r="L96" s="103">
        <f t="shared" si="5"/>
        <v>1777.6</v>
      </c>
      <c r="N96" s="43" t="s">
        <v>690</v>
      </c>
    </row>
    <row r="97" spans="1:12" ht="12.75">
      <c r="A97" s="41"/>
      <c r="B97" s="126"/>
      <c r="C97" s="128"/>
      <c r="D97" s="35"/>
      <c r="E97" s="126"/>
      <c r="F97" s="127"/>
      <c r="G97" s="127"/>
      <c r="H97" s="127"/>
      <c r="I97" s="128"/>
      <c r="J97" s="41"/>
      <c r="K97" s="42"/>
      <c r="L97" s="53">
        <f>SUM(L9:L96)</f>
        <v>271650.09188</v>
      </c>
    </row>
    <row r="98" spans="1:12" ht="12.75">
      <c r="A98" s="41"/>
      <c r="B98" s="126"/>
      <c r="C98" s="127"/>
      <c r="D98" s="127"/>
      <c r="E98" s="127"/>
      <c r="F98" s="127"/>
      <c r="G98" s="127"/>
      <c r="H98" s="127"/>
      <c r="I98" s="127"/>
      <c r="J98" s="127"/>
      <c r="K98" s="127"/>
      <c r="L98" s="128"/>
    </row>
    <row r="99" spans="1:12" ht="25.5">
      <c r="A99" s="41">
        <v>1</v>
      </c>
      <c r="B99" s="41" t="s">
        <v>37</v>
      </c>
      <c r="C99" s="41" t="s">
        <v>257</v>
      </c>
      <c r="D99" s="35" t="s">
        <v>215</v>
      </c>
      <c r="E99" s="35" t="s">
        <v>221</v>
      </c>
      <c r="F99" s="41" t="s">
        <v>314</v>
      </c>
      <c r="G99" s="77" t="s">
        <v>397</v>
      </c>
      <c r="H99" s="44">
        <v>307082463</v>
      </c>
      <c r="I99" s="41" t="s">
        <v>242</v>
      </c>
      <c r="J99" s="41">
        <v>1</v>
      </c>
      <c r="K99" s="48">
        <v>2300</v>
      </c>
      <c r="L99" s="42">
        <f>+K99*J99</f>
        <v>2300</v>
      </c>
    </row>
    <row r="100" spans="1:12" s="91" customFormat="1" ht="25.5">
      <c r="A100" s="86">
        <f>+A99+1</f>
        <v>2</v>
      </c>
      <c r="B100" s="86" t="s">
        <v>37</v>
      </c>
      <c r="C100" s="86" t="s">
        <v>264</v>
      </c>
      <c r="D100" s="87" t="s">
        <v>215</v>
      </c>
      <c r="E100" s="87" t="s">
        <v>221</v>
      </c>
      <c r="F100" s="86" t="s">
        <v>322</v>
      </c>
      <c r="G100" s="86" t="s">
        <v>405</v>
      </c>
      <c r="H100" s="88">
        <v>496024755</v>
      </c>
      <c r="I100" s="86" t="s">
        <v>245</v>
      </c>
      <c r="J100" s="86">
        <v>100</v>
      </c>
      <c r="K100" s="89">
        <v>46</v>
      </c>
      <c r="L100" s="90">
        <f aca="true" t="shared" si="6" ref="L100:L123">+K100*J100</f>
        <v>4600</v>
      </c>
    </row>
    <row r="101" spans="1:12" ht="25.5">
      <c r="A101" s="72">
        <f aca="true" t="shared" si="7" ref="A101:A143">+A100+1</f>
        <v>3</v>
      </c>
      <c r="B101" s="41" t="s">
        <v>37</v>
      </c>
      <c r="C101" s="41" t="s">
        <v>286</v>
      </c>
      <c r="D101" s="35" t="s">
        <v>215</v>
      </c>
      <c r="E101" s="35" t="s">
        <v>221</v>
      </c>
      <c r="F101" s="41" t="s">
        <v>352</v>
      </c>
      <c r="G101" s="77" t="s">
        <v>433</v>
      </c>
      <c r="H101" s="44">
        <v>302408335</v>
      </c>
      <c r="I101" s="41" t="s">
        <v>242</v>
      </c>
      <c r="J101" s="41">
        <v>1</v>
      </c>
      <c r="K101" s="48">
        <v>1912</v>
      </c>
      <c r="L101" s="42">
        <f t="shared" si="6"/>
        <v>1912</v>
      </c>
    </row>
    <row r="102" spans="1:12" ht="25.5">
      <c r="A102" s="72">
        <f t="shared" si="7"/>
        <v>4</v>
      </c>
      <c r="B102" s="41" t="s">
        <v>37</v>
      </c>
      <c r="C102" s="41" t="s">
        <v>228</v>
      </c>
      <c r="D102" s="35" t="s">
        <v>215</v>
      </c>
      <c r="E102" s="35" t="s">
        <v>221</v>
      </c>
      <c r="F102" s="41" t="s">
        <v>360</v>
      </c>
      <c r="G102" s="77" t="s">
        <v>250</v>
      </c>
      <c r="H102" s="44">
        <v>496024755</v>
      </c>
      <c r="I102" s="41" t="s">
        <v>242</v>
      </c>
      <c r="J102" s="41">
        <v>72</v>
      </c>
      <c r="K102" s="48">
        <v>68</v>
      </c>
      <c r="L102" s="42">
        <f t="shared" si="6"/>
        <v>4896</v>
      </c>
    </row>
    <row r="103" spans="1:12" ht="25.5">
      <c r="A103" s="72">
        <f t="shared" si="7"/>
        <v>5</v>
      </c>
      <c r="B103" s="41" t="s">
        <v>37</v>
      </c>
      <c r="C103" s="41" t="s">
        <v>295</v>
      </c>
      <c r="D103" s="35" t="s">
        <v>215</v>
      </c>
      <c r="E103" s="35" t="s">
        <v>221</v>
      </c>
      <c r="F103" s="41" t="s">
        <v>365</v>
      </c>
      <c r="G103" s="77" t="s">
        <v>442</v>
      </c>
      <c r="H103" s="44">
        <v>306360782</v>
      </c>
      <c r="I103" s="41" t="s">
        <v>242</v>
      </c>
      <c r="J103" s="41">
        <v>1</v>
      </c>
      <c r="K103" s="48">
        <v>800</v>
      </c>
      <c r="L103" s="42">
        <f t="shared" si="6"/>
        <v>800</v>
      </c>
    </row>
    <row r="104" spans="1:12" ht="25.5">
      <c r="A104" s="72">
        <f t="shared" si="7"/>
        <v>6</v>
      </c>
      <c r="B104" s="41" t="s">
        <v>37</v>
      </c>
      <c r="C104" s="41" t="s">
        <v>297</v>
      </c>
      <c r="D104" s="35" t="s">
        <v>215</v>
      </c>
      <c r="E104" s="35" t="s">
        <v>221</v>
      </c>
      <c r="F104" s="41" t="s">
        <v>367</v>
      </c>
      <c r="G104" s="77" t="s">
        <v>444</v>
      </c>
      <c r="H104" s="44">
        <v>565467225</v>
      </c>
      <c r="I104" s="41" t="s">
        <v>242</v>
      </c>
      <c r="J104" s="41">
        <v>1</v>
      </c>
      <c r="K104" s="48">
        <v>1650</v>
      </c>
      <c r="L104" s="42">
        <f t="shared" si="6"/>
        <v>1650</v>
      </c>
    </row>
    <row r="105" spans="1:12" ht="25.5">
      <c r="A105" s="72">
        <f t="shared" si="7"/>
        <v>7</v>
      </c>
      <c r="B105" s="41" t="s">
        <v>37</v>
      </c>
      <c r="C105" s="41" t="s">
        <v>233</v>
      </c>
      <c r="D105" s="35" t="s">
        <v>215</v>
      </c>
      <c r="E105" s="35" t="s">
        <v>221</v>
      </c>
      <c r="F105" s="41" t="s">
        <v>368</v>
      </c>
      <c r="G105" s="77" t="s">
        <v>251</v>
      </c>
      <c r="H105" s="44">
        <v>307082463</v>
      </c>
      <c r="I105" s="41" t="s">
        <v>242</v>
      </c>
      <c r="J105" s="41">
        <v>1</v>
      </c>
      <c r="K105" s="48">
        <v>4887.50001</v>
      </c>
      <c r="L105" s="42">
        <f t="shared" si="6"/>
        <v>4887.50001</v>
      </c>
    </row>
    <row r="106" spans="1:12" ht="25.5">
      <c r="A106" s="72">
        <f t="shared" si="7"/>
        <v>8</v>
      </c>
      <c r="B106" s="41" t="s">
        <v>37</v>
      </c>
      <c r="C106" s="41" t="s">
        <v>233</v>
      </c>
      <c r="D106" s="35" t="s">
        <v>215</v>
      </c>
      <c r="E106" s="35" t="s">
        <v>221</v>
      </c>
      <c r="F106" s="41" t="s">
        <v>369</v>
      </c>
      <c r="G106" s="77" t="s">
        <v>251</v>
      </c>
      <c r="H106" s="44">
        <v>307082463</v>
      </c>
      <c r="I106" s="41" t="s">
        <v>242</v>
      </c>
      <c r="J106" s="41">
        <v>1</v>
      </c>
      <c r="K106" s="48">
        <v>4887.50001</v>
      </c>
      <c r="L106" s="42">
        <f t="shared" si="6"/>
        <v>4887.50001</v>
      </c>
    </row>
    <row r="107" spans="1:12" ht="25.5">
      <c r="A107" s="72">
        <f t="shared" si="7"/>
        <v>9</v>
      </c>
      <c r="B107" s="41" t="s">
        <v>37</v>
      </c>
      <c r="C107" s="41" t="s">
        <v>300</v>
      </c>
      <c r="D107" s="35" t="s">
        <v>215</v>
      </c>
      <c r="E107" s="35" t="s">
        <v>221</v>
      </c>
      <c r="F107" s="41" t="s">
        <v>372</v>
      </c>
      <c r="G107" s="77" t="s">
        <v>447</v>
      </c>
      <c r="H107" s="44">
        <v>308112376</v>
      </c>
      <c r="I107" s="41" t="s">
        <v>243</v>
      </c>
      <c r="J107" s="41">
        <v>24</v>
      </c>
      <c r="K107" s="48">
        <v>100</v>
      </c>
      <c r="L107" s="42">
        <f t="shared" si="6"/>
        <v>2400</v>
      </c>
    </row>
    <row r="108" spans="1:12" ht="25.5">
      <c r="A108" s="72">
        <f t="shared" si="7"/>
        <v>10</v>
      </c>
      <c r="B108" s="41" t="s">
        <v>37</v>
      </c>
      <c r="C108" s="41" t="s">
        <v>302</v>
      </c>
      <c r="D108" s="35" t="s">
        <v>215</v>
      </c>
      <c r="E108" s="35" t="s">
        <v>221</v>
      </c>
      <c r="F108" s="41" t="s">
        <v>377</v>
      </c>
      <c r="G108" s="77" t="s">
        <v>452</v>
      </c>
      <c r="H108" s="44">
        <v>307363058</v>
      </c>
      <c r="I108" s="41" t="s">
        <v>243</v>
      </c>
      <c r="J108" s="41">
        <v>1</v>
      </c>
      <c r="K108" s="48">
        <v>115.8</v>
      </c>
      <c r="L108" s="42">
        <f t="shared" si="6"/>
        <v>115.8</v>
      </c>
    </row>
    <row r="109" spans="1:12" ht="25.5">
      <c r="A109" s="72">
        <f t="shared" si="7"/>
        <v>11</v>
      </c>
      <c r="B109" s="41" t="s">
        <v>37</v>
      </c>
      <c r="C109" s="41" t="s">
        <v>302</v>
      </c>
      <c r="D109" s="35" t="s">
        <v>215</v>
      </c>
      <c r="E109" s="35" t="s">
        <v>221</v>
      </c>
      <c r="F109" s="41" t="s">
        <v>378</v>
      </c>
      <c r="G109" s="77" t="s">
        <v>453</v>
      </c>
      <c r="H109" s="44">
        <v>306381203</v>
      </c>
      <c r="I109" s="41" t="s">
        <v>243</v>
      </c>
      <c r="J109" s="41">
        <v>5</v>
      </c>
      <c r="K109" s="48">
        <v>189</v>
      </c>
      <c r="L109" s="42">
        <f t="shared" si="6"/>
        <v>945</v>
      </c>
    </row>
    <row r="110" spans="1:12" ht="25.5">
      <c r="A110" s="72">
        <f t="shared" si="7"/>
        <v>12</v>
      </c>
      <c r="B110" s="41" t="s">
        <v>37</v>
      </c>
      <c r="C110" s="41" t="s">
        <v>309</v>
      </c>
      <c r="D110" s="35" t="s">
        <v>215</v>
      </c>
      <c r="E110" s="35" t="s">
        <v>221</v>
      </c>
      <c r="F110" s="41" t="s">
        <v>390</v>
      </c>
      <c r="G110" s="77" t="s">
        <v>439</v>
      </c>
      <c r="H110" s="44">
        <v>206719257</v>
      </c>
      <c r="I110" s="41" t="s">
        <v>242</v>
      </c>
      <c r="J110" s="41">
        <v>1</v>
      </c>
      <c r="K110" s="48">
        <v>2160</v>
      </c>
      <c r="L110" s="42">
        <f t="shared" si="6"/>
        <v>2160</v>
      </c>
    </row>
    <row r="111" spans="1:12" ht="25.5">
      <c r="A111" s="72">
        <f t="shared" si="7"/>
        <v>13</v>
      </c>
      <c r="B111" s="41" t="s">
        <v>37</v>
      </c>
      <c r="C111" s="41" t="s">
        <v>312</v>
      </c>
      <c r="D111" s="35" t="s">
        <v>215</v>
      </c>
      <c r="E111" s="35" t="s">
        <v>221</v>
      </c>
      <c r="F111" s="41" t="s">
        <v>393</v>
      </c>
      <c r="G111" s="77" t="s">
        <v>463</v>
      </c>
      <c r="H111" s="44">
        <v>302559164</v>
      </c>
      <c r="I111" s="41" t="s">
        <v>242</v>
      </c>
      <c r="J111" s="41">
        <v>2</v>
      </c>
      <c r="K111" s="48">
        <v>245</v>
      </c>
      <c r="L111" s="42">
        <f t="shared" si="6"/>
        <v>490</v>
      </c>
    </row>
    <row r="112" spans="1:12" ht="25.5">
      <c r="A112" s="72">
        <f t="shared" si="7"/>
        <v>14</v>
      </c>
      <c r="B112" s="41" t="s">
        <v>37</v>
      </c>
      <c r="C112" s="41" t="s">
        <v>468</v>
      </c>
      <c r="D112" s="35" t="s">
        <v>215</v>
      </c>
      <c r="E112" s="35" t="s">
        <v>482</v>
      </c>
      <c r="F112" s="41" t="s">
        <v>473</v>
      </c>
      <c r="G112" s="64" t="s">
        <v>483</v>
      </c>
      <c r="H112" s="65">
        <v>205174234</v>
      </c>
      <c r="I112" s="41" t="s">
        <v>245</v>
      </c>
      <c r="J112" s="41">
        <v>24</v>
      </c>
      <c r="K112" s="45">
        <v>104.5</v>
      </c>
      <c r="L112" s="42">
        <f t="shared" si="6"/>
        <v>2508</v>
      </c>
    </row>
    <row r="113" spans="1:12" ht="25.5">
      <c r="A113" s="72">
        <f t="shared" si="7"/>
        <v>15</v>
      </c>
      <c r="B113" s="41" t="s">
        <v>37</v>
      </c>
      <c r="C113" s="41" t="s">
        <v>468</v>
      </c>
      <c r="D113" s="35" t="s">
        <v>215</v>
      </c>
      <c r="E113" s="35" t="s">
        <v>482</v>
      </c>
      <c r="F113" s="41" t="s">
        <v>474</v>
      </c>
      <c r="G113" s="64" t="s">
        <v>483</v>
      </c>
      <c r="H113" s="65">
        <v>205174234</v>
      </c>
      <c r="I113" s="41" t="s">
        <v>245</v>
      </c>
      <c r="J113" s="41">
        <v>48</v>
      </c>
      <c r="K113" s="45">
        <v>104.5</v>
      </c>
      <c r="L113" s="42">
        <f t="shared" si="6"/>
        <v>5016</v>
      </c>
    </row>
    <row r="114" spans="1:12" ht="25.5">
      <c r="A114" s="72">
        <f t="shared" si="7"/>
        <v>16</v>
      </c>
      <c r="B114" s="41" t="s">
        <v>37</v>
      </c>
      <c r="C114" s="41" t="s">
        <v>469</v>
      </c>
      <c r="D114" s="35" t="s">
        <v>215</v>
      </c>
      <c r="E114" s="35" t="s">
        <v>482</v>
      </c>
      <c r="F114" s="41" t="s">
        <v>475</v>
      </c>
      <c r="G114" s="66" t="s">
        <v>484</v>
      </c>
      <c r="H114" s="47">
        <v>306343716</v>
      </c>
      <c r="I114" s="41" t="s">
        <v>217</v>
      </c>
      <c r="J114" s="41">
        <v>100</v>
      </c>
      <c r="K114" s="48">
        <v>3</v>
      </c>
      <c r="L114" s="42">
        <f t="shared" si="6"/>
        <v>300</v>
      </c>
    </row>
    <row r="115" spans="1:12" ht="25.5">
      <c r="A115" s="72">
        <f t="shared" si="7"/>
        <v>17</v>
      </c>
      <c r="B115" s="41" t="s">
        <v>37</v>
      </c>
      <c r="C115" s="41" t="s">
        <v>253</v>
      </c>
      <c r="D115" s="35" t="s">
        <v>215</v>
      </c>
      <c r="E115" s="35" t="s">
        <v>482</v>
      </c>
      <c r="F115" s="41" t="s">
        <v>476</v>
      </c>
      <c r="G115" s="66" t="s">
        <v>484</v>
      </c>
      <c r="H115" s="47">
        <v>306343716</v>
      </c>
      <c r="I115" s="41" t="s">
        <v>217</v>
      </c>
      <c r="J115" s="41">
        <v>100</v>
      </c>
      <c r="K115" s="48">
        <v>2</v>
      </c>
      <c r="L115" s="42">
        <f t="shared" si="6"/>
        <v>200</v>
      </c>
    </row>
    <row r="116" spans="1:12" ht="25.5">
      <c r="A116" s="72">
        <f t="shared" si="7"/>
        <v>18</v>
      </c>
      <c r="B116" s="41" t="s">
        <v>37</v>
      </c>
      <c r="C116" s="41" t="s">
        <v>254</v>
      </c>
      <c r="D116" s="35" t="s">
        <v>215</v>
      </c>
      <c r="E116" s="35" t="s">
        <v>482</v>
      </c>
      <c r="F116" s="41" t="s">
        <v>477</v>
      </c>
      <c r="G116" s="64" t="s">
        <v>485</v>
      </c>
      <c r="H116" s="47">
        <v>305918284</v>
      </c>
      <c r="I116" s="41" t="s">
        <v>242</v>
      </c>
      <c r="J116" s="41">
        <v>1</v>
      </c>
      <c r="K116" s="48">
        <v>6100</v>
      </c>
      <c r="L116" s="42">
        <f t="shared" si="6"/>
        <v>6100</v>
      </c>
    </row>
    <row r="117" spans="1:12" ht="25.5">
      <c r="A117" s="72">
        <f t="shared" si="7"/>
        <v>19</v>
      </c>
      <c r="B117" s="41" t="s">
        <v>37</v>
      </c>
      <c r="C117" s="41" t="s">
        <v>471</v>
      </c>
      <c r="D117" s="35" t="s">
        <v>215</v>
      </c>
      <c r="E117" s="35" t="s">
        <v>482</v>
      </c>
      <c r="F117" s="41" t="s">
        <v>478</v>
      </c>
      <c r="G117" s="64" t="s">
        <v>486</v>
      </c>
      <c r="H117" s="47">
        <v>304682565</v>
      </c>
      <c r="I117" s="41" t="s">
        <v>217</v>
      </c>
      <c r="J117" s="41">
        <v>10</v>
      </c>
      <c r="K117" s="48">
        <v>256.8</v>
      </c>
      <c r="L117" s="42">
        <f t="shared" si="6"/>
        <v>2568</v>
      </c>
    </row>
    <row r="118" spans="1:12" ht="25.5">
      <c r="A118" s="72">
        <f t="shared" si="7"/>
        <v>20</v>
      </c>
      <c r="B118" s="41" t="s">
        <v>37</v>
      </c>
      <c r="C118" s="41" t="s">
        <v>472</v>
      </c>
      <c r="D118" s="35" t="s">
        <v>215</v>
      </c>
      <c r="E118" s="35" t="s">
        <v>482</v>
      </c>
      <c r="F118" s="41" t="s">
        <v>479</v>
      </c>
      <c r="G118" s="64" t="s">
        <v>486</v>
      </c>
      <c r="H118" s="47">
        <v>304682565</v>
      </c>
      <c r="I118" s="41" t="s">
        <v>481</v>
      </c>
      <c r="J118" s="41">
        <v>40</v>
      </c>
      <c r="K118" s="45">
        <v>122</v>
      </c>
      <c r="L118" s="42">
        <f t="shared" si="6"/>
        <v>4880</v>
      </c>
    </row>
    <row r="119" spans="1:12" ht="25.5">
      <c r="A119" s="72">
        <f t="shared" si="7"/>
        <v>21</v>
      </c>
      <c r="B119" s="41" t="s">
        <v>37</v>
      </c>
      <c r="C119" s="41" t="s">
        <v>559</v>
      </c>
      <c r="D119" s="35" t="s">
        <v>215</v>
      </c>
      <c r="E119" s="46" t="s">
        <v>252</v>
      </c>
      <c r="F119" s="46" t="s">
        <v>564</v>
      </c>
      <c r="G119" s="46" t="s">
        <v>569</v>
      </c>
      <c r="H119" s="47">
        <v>205264873</v>
      </c>
      <c r="I119" s="41" t="s">
        <v>242</v>
      </c>
      <c r="J119" s="41">
        <v>10</v>
      </c>
      <c r="K119" s="45">
        <v>24971.06</v>
      </c>
      <c r="L119" s="42">
        <f t="shared" si="6"/>
        <v>249710.6</v>
      </c>
    </row>
    <row r="120" spans="1:12" ht="25.5">
      <c r="A120" s="72">
        <f t="shared" si="7"/>
        <v>22</v>
      </c>
      <c r="B120" s="41" t="s">
        <v>37</v>
      </c>
      <c r="C120" s="46" t="s">
        <v>560</v>
      </c>
      <c r="D120" s="35" t="s">
        <v>215</v>
      </c>
      <c r="E120" s="46" t="s">
        <v>252</v>
      </c>
      <c r="F120" s="46" t="s">
        <v>565</v>
      </c>
      <c r="G120" s="46" t="s">
        <v>570</v>
      </c>
      <c r="H120" s="58">
        <v>305219268</v>
      </c>
      <c r="I120" s="41" t="s">
        <v>242</v>
      </c>
      <c r="J120" s="41">
        <v>1</v>
      </c>
      <c r="K120" s="45">
        <v>7210</v>
      </c>
      <c r="L120" s="42">
        <f t="shared" si="6"/>
        <v>7210</v>
      </c>
    </row>
    <row r="121" spans="1:12" ht="25.5">
      <c r="A121" s="72">
        <f t="shared" si="7"/>
        <v>23</v>
      </c>
      <c r="B121" s="41" t="s">
        <v>37</v>
      </c>
      <c r="C121" s="46" t="s">
        <v>561</v>
      </c>
      <c r="D121" s="35" t="s">
        <v>215</v>
      </c>
      <c r="E121" s="46" t="s">
        <v>252</v>
      </c>
      <c r="F121" s="46" t="s">
        <v>566</v>
      </c>
      <c r="G121" s="46" t="s">
        <v>570</v>
      </c>
      <c r="H121" s="58">
        <v>305219268</v>
      </c>
      <c r="I121" s="41" t="s">
        <v>242</v>
      </c>
      <c r="J121" s="41">
        <v>1</v>
      </c>
      <c r="K121" s="45">
        <v>3680</v>
      </c>
      <c r="L121" s="42">
        <f t="shared" si="6"/>
        <v>3680</v>
      </c>
    </row>
    <row r="122" spans="1:12" ht="25.5">
      <c r="A122" s="72">
        <f t="shared" si="7"/>
        <v>24</v>
      </c>
      <c r="B122" s="41" t="s">
        <v>37</v>
      </c>
      <c r="C122" s="46" t="s">
        <v>562</v>
      </c>
      <c r="D122" s="35" t="s">
        <v>215</v>
      </c>
      <c r="E122" s="46" t="s">
        <v>252</v>
      </c>
      <c r="F122" s="46" t="s">
        <v>567</v>
      </c>
      <c r="G122" s="46" t="s">
        <v>256</v>
      </c>
      <c r="H122" s="47">
        <v>205846536</v>
      </c>
      <c r="I122" s="41" t="s">
        <v>242</v>
      </c>
      <c r="J122" s="41">
        <v>10</v>
      </c>
      <c r="K122" s="45">
        <v>6041.82</v>
      </c>
      <c r="L122" s="42">
        <f t="shared" si="6"/>
        <v>60418.2</v>
      </c>
    </row>
    <row r="123" spans="1:12" ht="25.5">
      <c r="A123" s="72">
        <f t="shared" si="7"/>
        <v>25</v>
      </c>
      <c r="B123" s="41" t="s">
        <v>37</v>
      </c>
      <c r="C123" s="41" t="s">
        <v>563</v>
      </c>
      <c r="D123" s="35" t="s">
        <v>215</v>
      </c>
      <c r="E123" s="46" t="s">
        <v>216</v>
      </c>
      <c r="F123" s="46" t="s">
        <v>568</v>
      </c>
      <c r="G123" s="46" t="s">
        <v>571</v>
      </c>
      <c r="H123" s="47">
        <v>304800551</v>
      </c>
      <c r="I123" s="41" t="s">
        <v>242</v>
      </c>
      <c r="J123" s="45">
        <v>1</v>
      </c>
      <c r="K123" s="45">
        <v>41980.8</v>
      </c>
      <c r="L123" s="42">
        <f t="shared" si="6"/>
        <v>41980.8</v>
      </c>
    </row>
    <row r="124" spans="1:12" ht="25.5">
      <c r="A124" s="72">
        <f t="shared" si="7"/>
        <v>26</v>
      </c>
      <c r="B124" s="71" t="s">
        <v>37</v>
      </c>
      <c r="C124" s="71" t="s">
        <v>578</v>
      </c>
      <c r="D124" s="71" t="s">
        <v>215</v>
      </c>
      <c r="E124" s="71" t="s">
        <v>584</v>
      </c>
      <c r="F124" s="71" t="s">
        <v>593</v>
      </c>
      <c r="G124" s="77" t="s">
        <v>585</v>
      </c>
      <c r="H124" s="71">
        <v>203366731</v>
      </c>
      <c r="I124" s="71" t="s">
        <v>592</v>
      </c>
      <c r="J124" s="71">
        <v>1</v>
      </c>
      <c r="K124" s="71">
        <f aca="true" t="shared" si="8" ref="K124:K130">+L124</f>
        <v>18000</v>
      </c>
      <c r="L124" s="74">
        <v>18000</v>
      </c>
    </row>
    <row r="125" spans="1:12" ht="25.5">
      <c r="A125" s="72">
        <f t="shared" si="7"/>
        <v>27</v>
      </c>
      <c r="B125" s="71" t="s">
        <v>37</v>
      </c>
      <c r="C125" s="71" t="s">
        <v>579</v>
      </c>
      <c r="D125" s="71" t="s">
        <v>215</v>
      </c>
      <c r="E125" s="71" t="s">
        <v>584</v>
      </c>
      <c r="F125" s="71" t="s">
        <v>594</v>
      </c>
      <c r="G125" s="77" t="s">
        <v>586</v>
      </c>
      <c r="H125" s="71">
        <v>305550214</v>
      </c>
      <c r="I125" s="71" t="s">
        <v>592</v>
      </c>
      <c r="J125" s="71">
        <v>1</v>
      </c>
      <c r="K125" s="71">
        <f t="shared" si="8"/>
        <v>1562.459</v>
      </c>
      <c r="L125" s="74">
        <v>1562.459</v>
      </c>
    </row>
    <row r="126" spans="1:12" ht="25.5">
      <c r="A126" s="72">
        <f t="shared" si="7"/>
        <v>28</v>
      </c>
      <c r="B126" s="71" t="s">
        <v>37</v>
      </c>
      <c r="C126" s="71" t="s">
        <v>580</v>
      </c>
      <c r="D126" s="71" t="s">
        <v>215</v>
      </c>
      <c r="E126" s="71" t="s">
        <v>584</v>
      </c>
      <c r="F126" s="71" t="s">
        <v>595</v>
      </c>
      <c r="G126" s="77" t="s">
        <v>587</v>
      </c>
      <c r="H126" s="71">
        <v>201440547</v>
      </c>
      <c r="I126" s="71" t="s">
        <v>592</v>
      </c>
      <c r="J126" s="71">
        <v>1</v>
      </c>
      <c r="K126" s="71">
        <f t="shared" si="8"/>
        <v>459.792</v>
      </c>
      <c r="L126" s="74">
        <v>459.792</v>
      </c>
    </row>
    <row r="127" spans="1:12" ht="25.5">
      <c r="A127" s="72">
        <f t="shared" si="7"/>
        <v>29</v>
      </c>
      <c r="B127" s="71" t="s">
        <v>37</v>
      </c>
      <c r="C127" s="71" t="s">
        <v>581</v>
      </c>
      <c r="D127" s="71" t="s">
        <v>215</v>
      </c>
      <c r="E127" s="71" t="s">
        <v>584</v>
      </c>
      <c r="F127" s="71" t="s">
        <v>596</v>
      </c>
      <c r="G127" s="77" t="s">
        <v>588</v>
      </c>
      <c r="H127" s="71">
        <v>302726960</v>
      </c>
      <c r="I127" s="71" t="s">
        <v>592</v>
      </c>
      <c r="J127" s="71">
        <v>1</v>
      </c>
      <c r="K127" s="71">
        <f t="shared" si="8"/>
        <v>3760.5</v>
      </c>
      <c r="L127" s="74">
        <v>3760.5</v>
      </c>
    </row>
    <row r="128" spans="1:12" ht="25.5">
      <c r="A128" s="77">
        <f t="shared" si="7"/>
        <v>30</v>
      </c>
      <c r="B128" s="71" t="s">
        <v>37</v>
      </c>
      <c r="C128" s="71" t="s">
        <v>582</v>
      </c>
      <c r="D128" s="71" t="s">
        <v>215</v>
      </c>
      <c r="E128" s="71" t="s">
        <v>584</v>
      </c>
      <c r="F128" s="71" t="s">
        <v>597</v>
      </c>
      <c r="G128" s="77" t="s">
        <v>589</v>
      </c>
      <c r="H128" s="71">
        <v>305109680</v>
      </c>
      <c r="I128" s="71" t="s">
        <v>592</v>
      </c>
      <c r="J128" s="71">
        <v>1</v>
      </c>
      <c r="K128" s="71">
        <f t="shared" si="8"/>
        <v>230</v>
      </c>
      <c r="L128" s="74">
        <v>230</v>
      </c>
    </row>
    <row r="129" spans="1:12" ht="25.5">
      <c r="A129" s="72">
        <f t="shared" si="7"/>
        <v>31</v>
      </c>
      <c r="B129" s="71" t="s">
        <v>37</v>
      </c>
      <c r="C129" s="71" t="s">
        <v>583</v>
      </c>
      <c r="D129" s="71" t="s">
        <v>215</v>
      </c>
      <c r="E129" s="71" t="s">
        <v>584</v>
      </c>
      <c r="F129" s="71" t="s">
        <v>598</v>
      </c>
      <c r="G129" s="77" t="s">
        <v>590</v>
      </c>
      <c r="H129" s="71">
        <v>201122450</v>
      </c>
      <c r="I129" s="71" t="s">
        <v>592</v>
      </c>
      <c r="J129" s="71">
        <v>1</v>
      </c>
      <c r="K129" s="71">
        <f t="shared" si="8"/>
        <v>446</v>
      </c>
      <c r="L129" s="74">
        <v>446</v>
      </c>
    </row>
    <row r="130" spans="1:12" ht="25.5">
      <c r="A130" s="72">
        <f t="shared" si="7"/>
        <v>32</v>
      </c>
      <c r="B130" s="71" t="s">
        <v>37</v>
      </c>
      <c r="C130" s="71" t="s">
        <v>580</v>
      </c>
      <c r="D130" s="71" t="s">
        <v>215</v>
      </c>
      <c r="E130" s="71" t="s">
        <v>584</v>
      </c>
      <c r="F130" s="71" t="s">
        <v>599</v>
      </c>
      <c r="G130" s="77" t="s">
        <v>591</v>
      </c>
      <c r="H130" s="71">
        <v>303020732</v>
      </c>
      <c r="I130" s="71" t="s">
        <v>592</v>
      </c>
      <c r="J130" s="71">
        <v>1</v>
      </c>
      <c r="K130" s="71">
        <f t="shared" si="8"/>
        <v>6000</v>
      </c>
      <c r="L130" s="74">
        <v>6000</v>
      </c>
    </row>
    <row r="131" spans="1:12" ht="47.25">
      <c r="A131" s="72">
        <f t="shared" si="7"/>
        <v>33</v>
      </c>
      <c r="B131" s="72" t="s">
        <v>37</v>
      </c>
      <c r="C131" s="85" t="s">
        <v>641</v>
      </c>
      <c r="D131" s="77" t="s">
        <v>215</v>
      </c>
      <c r="E131" s="77" t="s">
        <v>252</v>
      </c>
      <c r="F131" s="77" t="s">
        <v>642</v>
      </c>
      <c r="G131" s="46" t="s">
        <v>653</v>
      </c>
      <c r="H131" s="73">
        <v>205846536</v>
      </c>
      <c r="I131" s="84" t="s">
        <v>242</v>
      </c>
      <c r="J131" s="84">
        <v>1</v>
      </c>
      <c r="K131" s="48">
        <v>21055.24</v>
      </c>
      <c r="L131" s="42">
        <f>+J131*K131</f>
        <v>21055.24</v>
      </c>
    </row>
    <row r="132" spans="1:14" ht="25.5">
      <c r="A132" s="72">
        <f t="shared" si="7"/>
        <v>34</v>
      </c>
      <c r="B132" s="72" t="s">
        <v>37</v>
      </c>
      <c r="C132" s="46" t="s">
        <v>600</v>
      </c>
      <c r="D132" s="72" t="s">
        <v>215</v>
      </c>
      <c r="E132" s="72" t="s">
        <v>584</v>
      </c>
      <c r="F132" s="77" t="s">
        <v>605</v>
      </c>
      <c r="G132" s="46" t="s">
        <v>585</v>
      </c>
      <c r="H132" s="63">
        <v>203366731</v>
      </c>
      <c r="I132" s="78" t="s">
        <v>592</v>
      </c>
      <c r="J132" s="72">
        <v>1</v>
      </c>
      <c r="K132" s="74">
        <v>13650</v>
      </c>
      <c r="L132" s="42">
        <f>+J132*K132</f>
        <v>13650</v>
      </c>
      <c r="N132" s="43" t="s">
        <v>612</v>
      </c>
    </row>
    <row r="133" spans="1:14" ht="25.5">
      <c r="A133" s="72">
        <f t="shared" si="7"/>
        <v>35</v>
      </c>
      <c r="B133" s="72" t="s">
        <v>37</v>
      </c>
      <c r="C133" s="46" t="s">
        <v>600</v>
      </c>
      <c r="D133" s="72" t="s">
        <v>215</v>
      </c>
      <c r="E133" s="72" t="s">
        <v>584</v>
      </c>
      <c r="F133" s="77" t="s">
        <v>606</v>
      </c>
      <c r="G133" s="46" t="s">
        <v>585</v>
      </c>
      <c r="H133" s="73">
        <v>203366731</v>
      </c>
      <c r="I133" s="78" t="s">
        <v>592</v>
      </c>
      <c r="J133" s="72">
        <v>1</v>
      </c>
      <c r="K133" s="74">
        <v>13485</v>
      </c>
      <c r="L133" s="42">
        <f aca="true" t="shared" si="9" ref="L133:L143">+J133*K133</f>
        <v>13485</v>
      </c>
      <c r="N133" s="43" t="s">
        <v>612</v>
      </c>
    </row>
    <row r="134" spans="1:14" ht="25.5">
      <c r="A134" s="72">
        <f t="shared" si="7"/>
        <v>36</v>
      </c>
      <c r="B134" s="72" t="s">
        <v>37</v>
      </c>
      <c r="C134" s="46" t="s">
        <v>601</v>
      </c>
      <c r="D134" s="72" t="s">
        <v>215</v>
      </c>
      <c r="E134" s="72" t="s">
        <v>584</v>
      </c>
      <c r="F134" s="77" t="s">
        <v>607</v>
      </c>
      <c r="G134" s="46" t="s">
        <v>654</v>
      </c>
      <c r="H134" s="73">
        <v>207041571</v>
      </c>
      <c r="I134" s="78" t="s">
        <v>592</v>
      </c>
      <c r="J134" s="72">
        <v>12</v>
      </c>
      <c r="K134" s="74">
        <v>207</v>
      </c>
      <c r="L134" s="42">
        <f t="shared" si="9"/>
        <v>2484</v>
      </c>
      <c r="N134" s="43" t="s">
        <v>612</v>
      </c>
    </row>
    <row r="135" spans="1:14" ht="25.5">
      <c r="A135" s="72">
        <f t="shared" si="7"/>
        <v>37</v>
      </c>
      <c r="B135" s="72" t="s">
        <v>37</v>
      </c>
      <c r="C135" s="46" t="s">
        <v>602</v>
      </c>
      <c r="D135" s="72" t="s">
        <v>215</v>
      </c>
      <c r="E135" s="72" t="s">
        <v>584</v>
      </c>
      <c r="F135" s="77" t="s">
        <v>608</v>
      </c>
      <c r="G135" s="46" t="s">
        <v>655</v>
      </c>
      <c r="H135" s="73">
        <v>200605317</v>
      </c>
      <c r="I135" s="78" t="s">
        <v>592</v>
      </c>
      <c r="J135" s="72">
        <v>1</v>
      </c>
      <c r="K135" s="74">
        <v>31149</v>
      </c>
      <c r="L135" s="42">
        <f t="shared" si="9"/>
        <v>31149</v>
      </c>
      <c r="N135" s="43" t="s">
        <v>612</v>
      </c>
    </row>
    <row r="136" spans="1:14" ht="25.5">
      <c r="A136" s="72">
        <f t="shared" si="7"/>
        <v>38</v>
      </c>
      <c r="B136" s="72" t="s">
        <v>37</v>
      </c>
      <c r="C136" s="46" t="s">
        <v>603</v>
      </c>
      <c r="D136" s="72" t="s">
        <v>215</v>
      </c>
      <c r="E136" s="72" t="s">
        <v>584</v>
      </c>
      <c r="F136" s="77" t="s">
        <v>609</v>
      </c>
      <c r="G136" s="46" t="s">
        <v>656</v>
      </c>
      <c r="H136" s="73">
        <v>200903001</v>
      </c>
      <c r="I136" s="78" t="s">
        <v>611</v>
      </c>
      <c r="J136" s="72">
        <v>67.32</v>
      </c>
      <c r="K136" s="74">
        <v>62.084540000000004</v>
      </c>
      <c r="L136" s="42">
        <f t="shared" si="9"/>
        <v>4179.5312328</v>
      </c>
      <c r="N136" s="43" t="s">
        <v>612</v>
      </c>
    </row>
    <row r="137" spans="1:14" ht="51">
      <c r="A137" s="72">
        <f t="shared" si="7"/>
        <v>39</v>
      </c>
      <c r="B137" s="72" t="s">
        <v>37</v>
      </c>
      <c r="C137" s="78" t="s">
        <v>604</v>
      </c>
      <c r="D137" s="72" t="s">
        <v>215</v>
      </c>
      <c r="E137" s="72" t="s">
        <v>584</v>
      </c>
      <c r="F137" s="77" t="s">
        <v>610</v>
      </c>
      <c r="G137" s="46" t="s">
        <v>589</v>
      </c>
      <c r="H137" s="73">
        <v>305109680</v>
      </c>
      <c r="I137" s="78" t="s">
        <v>592</v>
      </c>
      <c r="J137" s="72">
        <v>1</v>
      </c>
      <c r="K137" s="74">
        <v>7175.025</v>
      </c>
      <c r="L137" s="42">
        <f t="shared" si="9"/>
        <v>7175.025</v>
      </c>
      <c r="N137" s="43" t="s">
        <v>612</v>
      </c>
    </row>
    <row r="138" spans="1:14" ht="25.5">
      <c r="A138" s="72">
        <f t="shared" si="7"/>
        <v>40</v>
      </c>
      <c r="B138" s="72" t="s">
        <v>37</v>
      </c>
      <c r="C138" s="46" t="s">
        <v>613</v>
      </c>
      <c r="D138" s="77" t="s">
        <v>215</v>
      </c>
      <c r="E138" s="77" t="s">
        <v>584</v>
      </c>
      <c r="F138" s="77" t="s">
        <v>614</v>
      </c>
      <c r="G138" s="46" t="s">
        <v>657</v>
      </c>
      <c r="H138" s="73">
        <v>200899030</v>
      </c>
      <c r="I138" s="78" t="s">
        <v>615</v>
      </c>
      <c r="J138" s="72">
        <v>1791</v>
      </c>
      <c r="K138" s="48">
        <v>162.99755</v>
      </c>
      <c r="L138" s="42">
        <f t="shared" si="9"/>
        <v>291928.61205</v>
      </c>
      <c r="N138" s="43" t="s">
        <v>612</v>
      </c>
    </row>
    <row r="139" spans="1:14" ht="25.5">
      <c r="A139" s="72">
        <f t="shared" si="7"/>
        <v>41</v>
      </c>
      <c r="B139" s="72" t="s">
        <v>37</v>
      </c>
      <c r="C139" s="46" t="s">
        <v>616</v>
      </c>
      <c r="D139" s="77" t="s">
        <v>215</v>
      </c>
      <c r="E139" s="77" t="s">
        <v>584</v>
      </c>
      <c r="F139" s="77" t="s">
        <v>618</v>
      </c>
      <c r="G139" s="46" t="s">
        <v>658</v>
      </c>
      <c r="H139" s="73">
        <v>201052713</v>
      </c>
      <c r="I139" s="78" t="s">
        <v>621</v>
      </c>
      <c r="J139" s="72">
        <v>844</v>
      </c>
      <c r="K139" s="83">
        <v>29.32464</v>
      </c>
      <c r="L139" s="42">
        <f t="shared" si="9"/>
        <v>24749.99616</v>
      </c>
      <c r="N139" s="43" t="s">
        <v>612</v>
      </c>
    </row>
    <row r="140" spans="1:14" ht="25.5">
      <c r="A140" s="72">
        <f t="shared" si="7"/>
        <v>42</v>
      </c>
      <c r="B140" s="72" t="s">
        <v>37</v>
      </c>
      <c r="C140" s="80" t="s">
        <v>617</v>
      </c>
      <c r="D140" s="77" t="s">
        <v>215</v>
      </c>
      <c r="E140" s="77" t="s">
        <v>584</v>
      </c>
      <c r="F140" s="77" t="s">
        <v>619</v>
      </c>
      <c r="G140" s="46" t="s">
        <v>659</v>
      </c>
      <c r="H140" s="73">
        <v>201052490</v>
      </c>
      <c r="I140" s="82" t="s">
        <v>622</v>
      </c>
      <c r="J140" s="72">
        <v>65000</v>
      </c>
      <c r="K140" s="48">
        <v>0.45</v>
      </c>
      <c r="L140" s="42">
        <f t="shared" si="9"/>
        <v>29250</v>
      </c>
      <c r="N140" s="43" t="s">
        <v>612</v>
      </c>
    </row>
    <row r="141" spans="1:14" ht="25.5">
      <c r="A141" s="72">
        <f t="shared" si="7"/>
        <v>43</v>
      </c>
      <c r="B141" s="72" t="s">
        <v>37</v>
      </c>
      <c r="C141" s="81" t="s">
        <v>617</v>
      </c>
      <c r="D141" s="77" t="s">
        <v>215</v>
      </c>
      <c r="E141" s="77" t="s">
        <v>584</v>
      </c>
      <c r="F141" s="77" t="s">
        <v>620</v>
      </c>
      <c r="G141" s="46" t="s">
        <v>660</v>
      </c>
      <c r="H141" s="73">
        <v>201052490</v>
      </c>
      <c r="I141" s="78" t="s">
        <v>622</v>
      </c>
      <c r="J141" s="72">
        <v>496266</v>
      </c>
      <c r="K141" s="48">
        <v>0.45</v>
      </c>
      <c r="L141" s="42">
        <v>223317.14</v>
      </c>
      <c r="N141" s="43" t="s">
        <v>612</v>
      </c>
    </row>
    <row r="142" spans="1:14" ht="25.5">
      <c r="A142" s="72">
        <f t="shared" si="7"/>
        <v>44</v>
      </c>
      <c r="B142" s="72" t="s">
        <v>37</v>
      </c>
      <c r="C142" s="81" t="s">
        <v>617</v>
      </c>
      <c r="D142" s="77" t="s">
        <v>215</v>
      </c>
      <c r="E142" s="77" t="s">
        <v>584</v>
      </c>
      <c r="F142" s="77" t="s">
        <v>624</v>
      </c>
      <c r="G142" s="46" t="s">
        <v>661</v>
      </c>
      <c r="H142" s="73">
        <v>201221748</v>
      </c>
      <c r="I142" s="79" t="s">
        <v>626</v>
      </c>
      <c r="J142" s="72">
        <v>15000</v>
      </c>
      <c r="K142" s="48">
        <v>0.45</v>
      </c>
      <c r="L142" s="42">
        <f t="shared" si="9"/>
        <v>6750</v>
      </c>
      <c r="N142" s="43" t="s">
        <v>612</v>
      </c>
    </row>
    <row r="143" spans="1:14" ht="25.5">
      <c r="A143" s="72">
        <f t="shared" si="7"/>
        <v>45</v>
      </c>
      <c r="B143" s="72" t="s">
        <v>37</v>
      </c>
      <c r="C143" s="81" t="s">
        <v>623</v>
      </c>
      <c r="D143" s="77" t="s">
        <v>215</v>
      </c>
      <c r="E143" s="77" t="s">
        <v>584</v>
      </c>
      <c r="F143" s="77" t="s">
        <v>625</v>
      </c>
      <c r="G143" s="46" t="s">
        <v>662</v>
      </c>
      <c r="H143" s="73">
        <v>306605769</v>
      </c>
      <c r="I143" s="78" t="s">
        <v>621</v>
      </c>
      <c r="J143" s="72">
        <v>91568</v>
      </c>
      <c r="K143" s="48">
        <v>0.66</v>
      </c>
      <c r="L143" s="42">
        <f t="shared" si="9"/>
        <v>60434.880000000005</v>
      </c>
      <c r="N143" s="43" t="s">
        <v>612</v>
      </c>
    </row>
    <row r="144" spans="1:12" ht="12.75">
      <c r="A144" s="72"/>
      <c r="B144" s="72"/>
      <c r="C144" s="81" t="s">
        <v>643</v>
      </c>
      <c r="D144" s="35"/>
      <c r="E144" s="35"/>
      <c r="F144" s="72"/>
      <c r="G144" s="46"/>
      <c r="H144" s="73"/>
      <c r="I144" s="78"/>
      <c r="J144" s="72"/>
      <c r="K144" s="48"/>
      <c r="L144" s="53">
        <f>SUM(L99:L143)</f>
        <v>1176682.5754628</v>
      </c>
    </row>
    <row r="146" spans="1:12" ht="29.25" customHeight="1">
      <c r="A146" s="129" t="s">
        <v>27</v>
      </c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</row>
    <row r="149" ht="12.75">
      <c r="L149" s="67"/>
    </row>
    <row r="151" ht="12.75">
      <c r="L151" s="67"/>
    </row>
    <row r="152" ht="12.75">
      <c r="L152" s="67"/>
    </row>
  </sheetData>
  <sheetProtection/>
  <mergeCells count="19">
    <mergeCell ref="A4:L4"/>
    <mergeCell ref="A5:L5"/>
    <mergeCell ref="J1:L1"/>
    <mergeCell ref="J2:L2"/>
    <mergeCell ref="G7:H7"/>
    <mergeCell ref="I7:I8"/>
    <mergeCell ref="J7:J8"/>
    <mergeCell ref="K7:K8"/>
    <mergeCell ref="L7:L8"/>
    <mergeCell ref="B98:L98"/>
    <mergeCell ref="A146:L146"/>
    <mergeCell ref="A7:A8"/>
    <mergeCell ref="B7:B8"/>
    <mergeCell ref="C7:C8"/>
    <mergeCell ref="D7:D8"/>
    <mergeCell ref="E7:E8"/>
    <mergeCell ref="F7:F8"/>
    <mergeCell ref="B97:C97"/>
    <mergeCell ref="E97:I9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A4" sqref="A4:H4"/>
    </sheetView>
  </sheetViews>
  <sheetFormatPr defaultColWidth="9.140625" defaultRowHeight="15"/>
  <cols>
    <col min="2" max="2" width="14.8515625" style="0" customWidth="1"/>
    <col min="3" max="3" width="15.140625" style="0" customWidth="1"/>
    <col min="4" max="4" width="19.57421875" style="0" customWidth="1"/>
    <col min="5" max="5" width="18.421875" style="0" customWidth="1"/>
    <col min="6" max="6" width="15.421875" style="0" customWidth="1"/>
    <col min="7" max="7" width="15.140625" style="0" customWidth="1"/>
    <col min="8" max="8" width="19.28125" style="0" customWidth="1"/>
  </cols>
  <sheetData>
    <row r="1" spans="6:8" ht="66.75" customHeight="1">
      <c r="F1" s="116" t="s">
        <v>63</v>
      </c>
      <c r="G1" s="116"/>
      <c r="H1" s="116"/>
    </row>
    <row r="2" spans="6:8" ht="15">
      <c r="F2" s="120" t="s">
        <v>66</v>
      </c>
      <c r="G2" s="120"/>
      <c r="H2" s="120"/>
    </row>
    <row r="4" spans="1:8" ht="41.25" customHeight="1">
      <c r="A4" s="109" t="s">
        <v>673</v>
      </c>
      <c r="B4" s="110"/>
      <c r="C4" s="110"/>
      <c r="D4" s="110"/>
      <c r="E4" s="110"/>
      <c r="F4" s="110"/>
      <c r="G4" s="110"/>
      <c r="H4" s="110"/>
    </row>
    <row r="5" spans="1:8" ht="15.75">
      <c r="A5" s="111" t="s">
        <v>48</v>
      </c>
      <c r="B5" s="111"/>
      <c r="C5" s="111"/>
      <c r="D5" s="111"/>
      <c r="E5" s="111"/>
      <c r="F5" s="111"/>
      <c r="G5" s="111"/>
      <c r="H5" s="111"/>
    </row>
    <row r="7" spans="1:8" ht="48.75" customHeight="1">
      <c r="A7" s="119" t="s">
        <v>0</v>
      </c>
      <c r="B7" s="119" t="s">
        <v>31</v>
      </c>
      <c r="C7" s="119" t="s">
        <v>64</v>
      </c>
      <c r="D7" s="119" t="s">
        <v>50</v>
      </c>
      <c r="E7" s="119" t="s">
        <v>51</v>
      </c>
      <c r="F7" s="139" t="s">
        <v>20</v>
      </c>
      <c r="G7" s="139"/>
      <c r="H7" s="2" t="s">
        <v>65</v>
      </c>
    </row>
    <row r="8" spans="1:8" ht="47.25" customHeight="1">
      <c r="A8" s="119"/>
      <c r="B8" s="119"/>
      <c r="C8" s="119"/>
      <c r="D8" s="119"/>
      <c r="E8" s="119"/>
      <c r="F8" s="19" t="s">
        <v>24</v>
      </c>
      <c r="G8" s="19" t="s">
        <v>25</v>
      </c>
      <c r="H8" s="2" t="s">
        <v>57</v>
      </c>
    </row>
    <row r="9" spans="1:8" ht="15.75">
      <c r="A9" s="2" t="s">
        <v>9</v>
      </c>
      <c r="B9" s="3"/>
      <c r="C9" s="3"/>
      <c r="D9" s="3"/>
      <c r="E9" s="3"/>
      <c r="F9" s="3"/>
      <c r="G9" s="3"/>
      <c r="H9" s="3"/>
    </row>
    <row r="10" spans="1:8" ht="15.75">
      <c r="A10" s="2" t="s">
        <v>10</v>
      </c>
      <c r="B10" s="3"/>
      <c r="C10" s="3"/>
      <c r="D10" s="3"/>
      <c r="E10" s="3"/>
      <c r="F10" s="3"/>
      <c r="G10" s="3"/>
      <c r="H10" s="3"/>
    </row>
    <row r="11" spans="1:8" ht="15.75">
      <c r="A11" s="2" t="s">
        <v>11</v>
      </c>
      <c r="B11" s="3"/>
      <c r="C11" s="3"/>
      <c r="D11" s="3"/>
      <c r="E11" s="3"/>
      <c r="F11" s="3"/>
      <c r="G11" s="3"/>
      <c r="H11" s="3"/>
    </row>
    <row r="12" spans="1:8" ht="15.75">
      <c r="A12" s="2" t="s">
        <v>26</v>
      </c>
      <c r="B12" s="3"/>
      <c r="C12" s="3"/>
      <c r="D12" s="3"/>
      <c r="E12" s="3"/>
      <c r="F12" s="3"/>
      <c r="G12" s="3"/>
      <c r="H12" s="3"/>
    </row>
    <row r="13" spans="1:8" ht="44.25" customHeight="1">
      <c r="A13" s="114" t="s">
        <v>45</v>
      </c>
      <c r="B13" s="115"/>
      <c r="C13" s="115"/>
      <c r="D13" s="115"/>
      <c r="E13" s="115"/>
      <c r="F13" s="115"/>
      <c r="G13" s="115"/>
      <c r="H13" s="115"/>
    </row>
  </sheetData>
  <sheetProtection/>
  <mergeCells count="11">
    <mergeCell ref="A13:H13"/>
    <mergeCell ref="F1:H1"/>
    <mergeCell ref="F2:H2"/>
    <mergeCell ref="A4:H4"/>
    <mergeCell ref="A5:H5"/>
    <mergeCell ref="A7:A8"/>
    <mergeCell ref="B7:B8"/>
    <mergeCell ref="C7:C8"/>
    <mergeCell ref="D7:D8"/>
    <mergeCell ref="E7:E8"/>
    <mergeCell ref="F7:G7"/>
  </mergeCells>
  <hyperlinks>
    <hyperlink ref="D7" r:id="rId1" display="javascript:scrollText(5421891)"/>
  </hyperlink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A4" sqref="A4:H4"/>
    </sheetView>
  </sheetViews>
  <sheetFormatPr defaultColWidth="9.140625" defaultRowHeight="15"/>
  <cols>
    <col min="2" max="2" width="20.8515625" style="0" customWidth="1"/>
    <col min="3" max="3" width="14.421875" style="0" customWidth="1"/>
    <col min="4" max="4" width="21.28125" style="0" customWidth="1"/>
    <col min="5" max="5" width="21.00390625" style="0" customWidth="1"/>
    <col min="6" max="6" width="19.8515625" style="0" customWidth="1"/>
    <col min="7" max="7" width="25.00390625" style="0" customWidth="1"/>
    <col min="8" max="8" width="23.421875" style="0" customWidth="1"/>
  </cols>
  <sheetData>
    <row r="1" spans="6:8" ht="50.25" customHeight="1">
      <c r="F1" s="116" t="s">
        <v>73</v>
      </c>
      <c r="G1" s="116"/>
      <c r="H1" s="116"/>
    </row>
    <row r="2" spans="6:8" ht="15">
      <c r="F2" s="120" t="s">
        <v>72</v>
      </c>
      <c r="G2" s="120"/>
      <c r="H2" s="120"/>
    </row>
    <row r="4" spans="1:8" ht="39" customHeight="1">
      <c r="A4" s="109" t="s">
        <v>674</v>
      </c>
      <c r="B4" s="110"/>
      <c r="C4" s="110"/>
      <c r="D4" s="110"/>
      <c r="E4" s="110"/>
      <c r="F4" s="110"/>
      <c r="G4" s="110"/>
      <c r="H4" s="110"/>
    </row>
    <row r="5" spans="1:8" ht="15.75">
      <c r="A5" s="111" t="s">
        <v>15</v>
      </c>
      <c r="B5" s="111"/>
      <c r="C5" s="111"/>
      <c r="D5" s="111"/>
      <c r="E5" s="111"/>
      <c r="F5" s="111"/>
      <c r="G5" s="111"/>
      <c r="H5" s="111"/>
    </row>
    <row r="7" spans="1:8" ht="15.75">
      <c r="A7" s="140" t="s">
        <v>0</v>
      </c>
      <c r="B7" s="140" t="s">
        <v>67</v>
      </c>
      <c r="C7" s="140" t="s">
        <v>68</v>
      </c>
      <c r="D7" s="108" t="s">
        <v>69</v>
      </c>
      <c r="E7" s="108"/>
      <c r="F7" s="140" t="s">
        <v>210</v>
      </c>
      <c r="G7" s="140" t="s">
        <v>211</v>
      </c>
      <c r="H7" s="140" t="s">
        <v>212</v>
      </c>
    </row>
    <row r="8" spans="1:8" ht="82.5" customHeight="1">
      <c r="A8" s="141"/>
      <c r="B8" s="141"/>
      <c r="C8" s="141"/>
      <c r="D8" s="1" t="s">
        <v>70</v>
      </c>
      <c r="E8" s="29" t="s">
        <v>209</v>
      </c>
      <c r="F8" s="141"/>
      <c r="G8" s="141"/>
      <c r="H8" s="141"/>
    </row>
    <row r="9" spans="1:8" ht="15.75">
      <c r="A9" s="19" t="s">
        <v>9</v>
      </c>
      <c r="B9" s="3"/>
      <c r="C9" s="3"/>
      <c r="D9" s="20"/>
      <c r="E9" s="20"/>
      <c r="F9" s="20"/>
      <c r="G9" s="20"/>
      <c r="H9" s="20"/>
    </row>
    <row r="10" spans="1:8" ht="15.75">
      <c r="A10" s="19" t="s">
        <v>10</v>
      </c>
      <c r="B10" s="3"/>
      <c r="C10" s="3"/>
      <c r="D10" s="20"/>
      <c r="E10" s="20"/>
      <c r="F10" s="20"/>
      <c r="G10" s="20"/>
      <c r="H10" s="20"/>
    </row>
    <row r="11" spans="1:8" ht="15.75">
      <c r="A11" s="19" t="s">
        <v>11</v>
      </c>
      <c r="B11" s="3"/>
      <c r="C11" s="3"/>
      <c r="D11" s="20"/>
      <c r="E11" s="20"/>
      <c r="F11" s="20"/>
      <c r="G11" s="20"/>
      <c r="H11" s="20"/>
    </row>
    <row r="12" spans="1:8" ht="15.75">
      <c r="A12" s="19" t="s">
        <v>26</v>
      </c>
      <c r="B12" s="3"/>
      <c r="C12" s="3"/>
      <c r="D12" s="20"/>
      <c r="E12" s="20"/>
      <c r="F12" s="20"/>
      <c r="G12" s="20"/>
      <c r="H12" s="20"/>
    </row>
    <row r="13" spans="1:8" ht="15.75">
      <c r="A13" s="19" t="s">
        <v>58</v>
      </c>
      <c r="B13" s="3"/>
      <c r="C13" s="3"/>
      <c r="D13" s="20"/>
      <c r="E13" s="20"/>
      <c r="F13" s="20"/>
      <c r="G13" s="20"/>
      <c r="H13" s="20"/>
    </row>
    <row r="14" spans="1:8" ht="15.75">
      <c r="A14" s="19" t="s">
        <v>59</v>
      </c>
      <c r="B14" s="3"/>
      <c r="C14" s="3"/>
      <c r="D14" s="20"/>
      <c r="E14" s="20"/>
      <c r="F14" s="20"/>
      <c r="G14" s="20"/>
      <c r="H14" s="20"/>
    </row>
    <row r="15" spans="1:8" ht="15">
      <c r="A15" s="115" t="s">
        <v>74</v>
      </c>
      <c r="B15" s="115"/>
      <c r="C15" s="115"/>
      <c r="D15" s="115"/>
      <c r="E15" s="115"/>
      <c r="F15" s="115"/>
      <c r="G15" s="115"/>
      <c r="H15" s="115"/>
    </row>
  </sheetData>
  <sheetProtection/>
  <mergeCells count="12">
    <mergeCell ref="A15:H15"/>
    <mergeCell ref="A7:A8"/>
    <mergeCell ref="B7:B8"/>
    <mergeCell ref="C7:C8"/>
    <mergeCell ref="D7:E7"/>
    <mergeCell ref="F7:F8"/>
    <mergeCell ref="G7:G8"/>
    <mergeCell ref="H7:H8"/>
    <mergeCell ref="F1:H1"/>
    <mergeCell ref="F2:H2"/>
    <mergeCell ref="A4:H4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0">
      <selection activeCell="A4" sqref="A4:K4"/>
    </sheetView>
  </sheetViews>
  <sheetFormatPr defaultColWidth="9.140625" defaultRowHeight="15"/>
  <cols>
    <col min="2" max="2" width="25.421875" style="0" customWidth="1"/>
    <col min="3" max="3" width="17.8515625" style="0" customWidth="1"/>
    <col min="4" max="4" width="18.140625" style="0" customWidth="1"/>
    <col min="5" max="5" width="18.7109375" style="0" customWidth="1"/>
    <col min="6" max="6" width="22.00390625" style="0" customWidth="1"/>
    <col min="7" max="7" width="22.140625" style="0" customWidth="1"/>
    <col min="8" max="8" width="20.00390625" style="0" customWidth="1"/>
    <col min="9" max="9" width="23.7109375" style="0" customWidth="1"/>
    <col min="10" max="10" width="20.421875" style="0" customWidth="1"/>
    <col min="11" max="11" width="19.28125" style="0" customWidth="1"/>
  </cols>
  <sheetData>
    <row r="1" spans="9:11" ht="60" customHeight="1">
      <c r="I1" s="116" t="s">
        <v>73</v>
      </c>
      <c r="J1" s="116"/>
      <c r="K1" s="116"/>
    </row>
    <row r="2" spans="9:11" ht="15">
      <c r="I2" s="120" t="s">
        <v>91</v>
      </c>
      <c r="J2" s="120"/>
      <c r="K2" s="120"/>
    </row>
    <row r="4" spans="1:11" ht="42" customHeight="1">
      <c r="A4" s="109" t="s">
        <v>675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1" ht="15.75">
      <c r="A5" s="111" t="s">
        <v>15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8" spans="1:11" ht="23.25" customHeight="1">
      <c r="A8" s="108" t="s">
        <v>0</v>
      </c>
      <c r="B8" s="108" t="s">
        <v>75</v>
      </c>
      <c r="C8" s="108" t="s">
        <v>76</v>
      </c>
      <c r="D8" s="108" t="s">
        <v>77</v>
      </c>
      <c r="E8" s="108" t="s">
        <v>18</v>
      </c>
      <c r="F8" s="108" t="s">
        <v>69</v>
      </c>
      <c r="G8" s="108"/>
      <c r="H8" s="140" t="s">
        <v>93</v>
      </c>
      <c r="I8" s="140" t="s">
        <v>211</v>
      </c>
      <c r="J8" s="108" t="s">
        <v>213</v>
      </c>
      <c r="K8" s="108" t="s">
        <v>78</v>
      </c>
    </row>
    <row r="9" spans="1:11" ht="78.75">
      <c r="A9" s="108"/>
      <c r="B9" s="108"/>
      <c r="C9" s="108"/>
      <c r="D9" s="108"/>
      <c r="E9" s="108"/>
      <c r="F9" s="1" t="s">
        <v>70</v>
      </c>
      <c r="G9" s="1" t="s">
        <v>92</v>
      </c>
      <c r="H9" s="141"/>
      <c r="I9" s="141"/>
      <c r="J9" s="108"/>
      <c r="K9" s="108"/>
    </row>
    <row r="10" spans="1:11" ht="15.75">
      <c r="A10" s="8" t="s">
        <v>79</v>
      </c>
      <c r="B10" s="21" t="s">
        <v>80</v>
      </c>
      <c r="C10" s="3"/>
      <c r="D10" s="3"/>
      <c r="E10" s="3"/>
      <c r="F10" s="20"/>
      <c r="G10" s="20"/>
      <c r="H10" s="20"/>
      <c r="I10" s="20"/>
      <c r="J10" s="20"/>
      <c r="K10" s="20"/>
    </row>
    <row r="11" spans="1:11" ht="15">
      <c r="A11" s="3"/>
      <c r="B11" s="3"/>
      <c r="C11" s="3"/>
      <c r="D11" s="3"/>
      <c r="E11" s="3"/>
      <c r="F11" s="20"/>
      <c r="G11" s="20"/>
      <c r="H11" s="20"/>
      <c r="I11" s="20"/>
      <c r="J11" s="20"/>
      <c r="K11" s="20"/>
    </row>
    <row r="12" spans="1:11" ht="15">
      <c r="A12" s="3"/>
      <c r="B12" s="3"/>
      <c r="C12" s="3"/>
      <c r="D12" s="3"/>
      <c r="E12" s="3"/>
      <c r="F12" s="20"/>
      <c r="G12" s="20"/>
      <c r="H12" s="20"/>
      <c r="I12" s="20"/>
      <c r="J12" s="20"/>
      <c r="K12" s="20"/>
    </row>
    <row r="13" spans="1:11" ht="15.75">
      <c r="A13" s="8" t="s">
        <v>81</v>
      </c>
      <c r="B13" s="21" t="s">
        <v>82</v>
      </c>
      <c r="C13" s="3"/>
      <c r="D13" s="3"/>
      <c r="E13" s="3"/>
      <c r="F13" s="20"/>
      <c r="G13" s="20"/>
      <c r="H13" s="20"/>
      <c r="I13" s="20"/>
      <c r="J13" s="20"/>
      <c r="K13" s="20"/>
    </row>
    <row r="14" spans="1:11" ht="15">
      <c r="A14" s="3"/>
      <c r="B14" s="3"/>
      <c r="C14" s="3"/>
      <c r="D14" s="3"/>
      <c r="E14" s="3"/>
      <c r="F14" s="20"/>
      <c r="G14" s="20"/>
      <c r="H14" s="20"/>
      <c r="I14" s="20"/>
      <c r="J14" s="20"/>
      <c r="K14" s="20"/>
    </row>
    <row r="15" spans="1:11" ht="15">
      <c r="A15" s="3"/>
      <c r="B15" s="3"/>
      <c r="C15" s="3"/>
      <c r="D15" s="3"/>
      <c r="E15" s="3"/>
      <c r="F15" s="20"/>
      <c r="G15" s="20"/>
      <c r="H15" s="20"/>
      <c r="I15" s="20"/>
      <c r="J15" s="20"/>
      <c r="K15" s="20"/>
    </row>
    <row r="16" spans="1:11" ht="15.75">
      <c r="A16" s="8" t="s">
        <v>83</v>
      </c>
      <c r="B16" s="21" t="s">
        <v>84</v>
      </c>
      <c r="C16" s="3"/>
      <c r="D16" s="3"/>
      <c r="E16" s="3"/>
      <c r="F16" s="20"/>
      <c r="G16" s="20"/>
      <c r="H16" s="20"/>
      <c r="I16" s="20"/>
      <c r="J16" s="20"/>
      <c r="K16" s="20"/>
    </row>
    <row r="17" spans="1:11" ht="15">
      <c r="A17" s="3"/>
      <c r="B17" s="3"/>
      <c r="C17" s="3"/>
      <c r="D17" s="3"/>
      <c r="E17" s="3"/>
      <c r="F17" s="20"/>
      <c r="G17" s="20"/>
      <c r="H17" s="20"/>
      <c r="I17" s="20"/>
      <c r="J17" s="20"/>
      <c r="K17" s="20"/>
    </row>
    <row r="18" spans="1:11" ht="15">
      <c r="A18" s="3"/>
      <c r="B18" s="3"/>
      <c r="C18" s="3"/>
      <c r="D18" s="3"/>
      <c r="E18" s="3"/>
      <c r="F18" s="20"/>
      <c r="G18" s="20"/>
      <c r="H18" s="20"/>
      <c r="I18" s="20"/>
      <c r="J18" s="20"/>
      <c r="K18" s="20"/>
    </row>
    <row r="19" spans="1:11" ht="47.25">
      <c r="A19" s="8" t="s">
        <v>85</v>
      </c>
      <c r="B19" s="21" t="s">
        <v>86</v>
      </c>
      <c r="C19" s="3"/>
      <c r="D19" s="3"/>
      <c r="E19" s="3"/>
      <c r="F19" s="20"/>
      <c r="G19" s="20"/>
      <c r="H19" s="20"/>
      <c r="I19" s="20"/>
      <c r="J19" s="20"/>
      <c r="K19" s="20"/>
    </row>
    <row r="20" spans="1:11" ht="15">
      <c r="A20" s="3"/>
      <c r="B20" s="3"/>
      <c r="C20" s="3"/>
      <c r="D20" s="3"/>
      <c r="E20" s="3"/>
      <c r="F20" s="20"/>
      <c r="G20" s="20"/>
      <c r="H20" s="20"/>
      <c r="I20" s="20"/>
      <c r="J20" s="20"/>
      <c r="K20" s="20"/>
    </row>
    <row r="21" spans="1:11" ht="15">
      <c r="A21" s="3"/>
      <c r="B21" s="3"/>
      <c r="C21" s="3"/>
      <c r="D21" s="3"/>
      <c r="E21" s="3"/>
      <c r="F21" s="20"/>
      <c r="G21" s="20"/>
      <c r="H21" s="20"/>
      <c r="I21" s="20"/>
      <c r="J21" s="20"/>
      <c r="K21" s="20"/>
    </row>
    <row r="22" spans="1:11" ht="31.5">
      <c r="A22" s="8" t="s">
        <v>87</v>
      </c>
      <c r="B22" s="21" t="s">
        <v>88</v>
      </c>
      <c r="C22" s="3"/>
      <c r="D22" s="3"/>
      <c r="E22" s="3"/>
      <c r="F22" s="20"/>
      <c r="G22" s="20"/>
      <c r="H22" s="20"/>
      <c r="I22" s="20"/>
      <c r="J22" s="20"/>
      <c r="K22" s="20"/>
    </row>
    <row r="23" spans="1:11" ht="15">
      <c r="A23" s="3"/>
      <c r="B23" s="3"/>
      <c r="C23" s="3"/>
      <c r="D23" s="3"/>
      <c r="E23" s="3"/>
      <c r="F23" s="20"/>
      <c r="G23" s="20"/>
      <c r="H23" s="20"/>
      <c r="I23" s="20"/>
      <c r="J23" s="20"/>
      <c r="K23" s="20"/>
    </row>
    <row r="24" spans="1:11" ht="15">
      <c r="A24" s="3"/>
      <c r="B24" s="3"/>
      <c r="C24" s="3"/>
      <c r="D24" s="3"/>
      <c r="E24" s="3"/>
      <c r="F24" s="20"/>
      <c r="G24" s="20"/>
      <c r="H24" s="20"/>
      <c r="I24" s="20"/>
      <c r="J24" s="20"/>
      <c r="K24" s="20"/>
    </row>
    <row r="25" spans="1:11" ht="15.75">
      <c r="A25" s="8" t="s">
        <v>89</v>
      </c>
      <c r="B25" s="21" t="s">
        <v>90</v>
      </c>
      <c r="C25" s="3"/>
      <c r="D25" s="3"/>
      <c r="E25" s="3"/>
      <c r="F25" s="20"/>
      <c r="G25" s="20"/>
      <c r="H25" s="20"/>
      <c r="I25" s="20"/>
      <c r="J25" s="20"/>
      <c r="K25" s="20"/>
    </row>
    <row r="26" spans="1:11" ht="15">
      <c r="A26" s="3"/>
      <c r="B26" s="3"/>
      <c r="C26" s="3"/>
      <c r="D26" s="3"/>
      <c r="E26" s="3"/>
      <c r="F26" s="20"/>
      <c r="G26" s="20"/>
      <c r="H26" s="20"/>
      <c r="I26" s="20"/>
      <c r="J26" s="20"/>
      <c r="K26" s="20"/>
    </row>
    <row r="27" spans="1:11" ht="15">
      <c r="A27" s="3"/>
      <c r="B27" s="3"/>
      <c r="C27" s="3"/>
      <c r="D27" s="3"/>
      <c r="E27" s="3"/>
      <c r="F27" s="20"/>
      <c r="G27" s="20"/>
      <c r="H27" s="20"/>
      <c r="I27" s="20"/>
      <c r="J27" s="20"/>
      <c r="K27" s="20"/>
    </row>
  </sheetData>
  <sheetProtection/>
  <mergeCells count="14">
    <mergeCell ref="I1:K1"/>
    <mergeCell ref="I2:K2"/>
    <mergeCell ref="H8:H9"/>
    <mergeCell ref="I8:I9"/>
    <mergeCell ref="A8:A9"/>
    <mergeCell ref="B8:B9"/>
    <mergeCell ref="C8:C9"/>
    <mergeCell ref="D8:D9"/>
    <mergeCell ref="E8:E9"/>
    <mergeCell ref="F8:G8"/>
    <mergeCell ref="J8:J9"/>
    <mergeCell ref="K8:K9"/>
    <mergeCell ref="A4:K4"/>
    <mergeCell ref="A5:K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Ilhom Matyakubov</dc:creator>
  <cp:keywords/>
  <dc:description/>
  <cp:lastModifiedBy>NazirovR</cp:lastModifiedBy>
  <cp:lastPrinted>2021-06-08T05:14:50Z</cp:lastPrinted>
  <dcterms:created xsi:type="dcterms:W3CDTF">2021-06-03T04:14:16Z</dcterms:created>
  <dcterms:modified xsi:type="dcterms:W3CDTF">2021-07-06T06:16:01Z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